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.Lapkuviene\Desktop\"/>
    </mc:Choice>
  </mc:AlternateContent>
  <bookViews>
    <workbookView xWindow="0" yWindow="0" windowWidth="28800" windowHeight="11535"/>
  </bookViews>
  <sheets>
    <sheet name="FBA" sheetId="1" r:id="rId1"/>
    <sheet name="VRA" sheetId="2" r:id="rId2"/>
    <sheet name="GTPA" sheetId="4" r:id="rId3"/>
    <sheet name="PSA" sheetId="3" r:id="rId4"/>
  </sheets>
  <definedNames>
    <definedName name="_xlnm.Print_Area" localSheetId="0">FBA!$A$1:$F$78</definedName>
    <definedName name="_xlnm.Print_Area" localSheetId="2">GTPA!$A$1:$J$40</definedName>
    <definedName name="_xlnm.Print_Area" localSheetId="3">PSA!$A$1:$G$67</definedName>
    <definedName name="_xlnm.Print_Area" localSheetId="1">VRA!$A$1:$I$50</definedName>
    <definedName name="_xlnm.Print_Titles" localSheetId="0">FBA!$19:$19</definedName>
    <definedName name="_xlnm.Print_Titles" localSheetId="3">PSA!$16:$18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4" l="1"/>
  <c r="H33" i="4"/>
  <c r="I25" i="4"/>
  <c r="H25" i="4"/>
  <c r="G51" i="3" l="1"/>
  <c r="F51" i="3"/>
  <c r="G43" i="3"/>
  <c r="F43" i="3"/>
  <c r="G38" i="3"/>
  <c r="F38" i="3"/>
  <c r="G31" i="3"/>
  <c r="F31" i="3"/>
  <c r="G21" i="3"/>
  <c r="F21" i="3"/>
  <c r="G20" i="3"/>
  <c r="G19" i="3" s="1"/>
  <c r="G56" i="3" s="1"/>
  <c r="F20" i="3"/>
  <c r="F19" i="3" s="1"/>
  <c r="F56" i="3" s="1"/>
  <c r="I29" i="2" l="1"/>
  <c r="H29" i="2"/>
  <c r="I26" i="2"/>
  <c r="H26" i="2"/>
  <c r="I20" i="2"/>
  <c r="H20" i="2"/>
  <c r="I19" i="2"/>
  <c r="I17" i="2" s="1"/>
  <c r="I34" i="2" s="1"/>
  <c r="I41" i="2" s="1"/>
  <c r="I43" i="2" s="1"/>
  <c r="H19" i="2"/>
  <c r="H17" i="2" s="1"/>
  <c r="H34" i="2" s="1"/>
  <c r="H41" i="2" s="1"/>
  <c r="H43" i="2" s="1"/>
  <c r="F66" i="1" l="1"/>
  <c r="E66" i="1"/>
  <c r="E63" i="1" s="1"/>
  <c r="F63" i="1"/>
  <c r="F51" i="1"/>
  <c r="E51" i="1"/>
  <c r="E46" i="1" s="1"/>
  <c r="F47" i="1"/>
  <c r="F46" i="1" s="1"/>
  <c r="E47" i="1"/>
  <c r="F41" i="1"/>
  <c r="E41" i="1"/>
  <c r="E69" i="1" s="1"/>
  <c r="F31" i="1"/>
  <c r="F26" i="1" s="1"/>
  <c r="E31" i="1"/>
  <c r="E26" i="1"/>
  <c r="E40" i="1" s="1"/>
  <c r="F20" i="1"/>
  <c r="F40" i="1" s="1"/>
  <c r="E20" i="1"/>
  <c r="F69" i="1" l="1"/>
</calcChain>
</file>

<file path=xl/sharedStrings.xml><?xml version="1.0" encoding="utf-8"?>
<sst xmlns="http://schemas.openxmlformats.org/spreadsheetml/2006/main" count="447" uniqueCount="284">
  <si>
    <t>Akmenės rajono savivaldybės iždas</t>
  </si>
  <si>
    <t>(viešojo sektoriaus subjekto arba viešojo sektoriaus subjektų grupės pavadinimas)</t>
  </si>
  <si>
    <t>kodas 188719391 L.Petravičiaus a. 2, Naujoji Akmenė</t>
  </si>
  <si>
    <t>(viešojo sektoriaus subjekto, parengusio finansinės būklės ataskaitą (konsoliduotąją finansinės būklės ataskaitą), kodas, adresas)</t>
  </si>
  <si>
    <t>FINANSINĖS BŪKLĖS ATASKAITA</t>
  </si>
  <si>
    <t>PAGAL 2017 M. GRUODŽIO 31 D. DUOMENIS</t>
  </si>
  <si>
    <t>2018-03-21 Nr. AF-257</t>
  </si>
  <si>
    <t>(data)</t>
  </si>
  <si>
    <t>Pateikimo valiuta ir tikslumas: eurais, ct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</si>
  <si>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</si>
  <si>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</si>
  <si>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</si>
  <si>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</si>
  <si>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</si>
  <si>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</si>
  <si>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</si>
  <si>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</si>
  <si>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</si>
  <si>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</si>
  <si>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</si>
  <si>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</si>
  <si>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</si>
  <si>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1.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</si>
  <si>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</si>
  <si>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</si>
  <si>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</si>
  <si>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</si>
  <si>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</si>
  <si>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</si>
  <si>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</si>
  <si>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</si>
  <si>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</si>
  <si>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</si>
  <si>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</si>
  <si>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</si>
  <si>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</si>
  <si>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2.</t>
  </si>
  <si>
    <t>III.1</t>
  </si>
  <si>
    <t>Gautinos trumpalaikės finansinės sumos</t>
  </si>
  <si>
    <t>2.1.</t>
  </si>
  <si>
    <t>III.2</t>
  </si>
  <si>
    <t>Gautini mokesčiai ir socialinės įmokos (FM)</t>
  </si>
  <si>
    <t>2.2.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</si>
  <si>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</si>
  <si>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</si>
  <si>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</si>
  <si>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</si>
  <si>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</si>
  <si>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</si>
  <si>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2.3.</t>
  </si>
  <si>
    <t>III.6</t>
  </si>
  <si>
    <t xml:space="preserve">Kitos gautinos sumos </t>
  </si>
  <si>
    <t>2.4.</t>
  </si>
  <si>
    <t>Trumpalaikės investicijos</t>
  </si>
  <si>
    <t>V.</t>
  </si>
  <si>
    <t>Pinigai ir pinigų ekvivalentai</t>
  </si>
  <si>
    <t>3.</t>
  </si>
  <si>
    <t>IŠ VISO TURTO:</t>
  </si>
  <si>
    <t>D.</t>
  </si>
  <si>
    <t>FINANSAVIMO SUMOS</t>
  </si>
  <si>
    <t>4.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</si>
  <si>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</si>
  <si>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</si>
  <si>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</si>
  <si>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</si>
  <si>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</si>
  <si>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</si>
  <si>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</si>
  <si>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5.</t>
  </si>
  <si>
    <t>Ilgalaikiai įsipareigojimai</t>
  </si>
  <si>
    <t>Ilgalaikiai finansiniai įsipareigojimai</t>
  </si>
  <si>
    <t>5.1.</t>
  </si>
  <si>
    <t>Ilgalaikiai atidėjiniai</t>
  </si>
  <si>
    <t>I.3</t>
  </si>
  <si>
    <t>Kiti ilgalaikiai įsipareigojimai</t>
  </si>
  <si>
    <t>5.2.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</si>
  <si>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</si>
  <si>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</si>
  <si>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</si>
  <si>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</si>
  <si>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</si>
  <si>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</si>
  <si>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</si>
  <si>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</si>
  <si>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</si>
  <si>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</si>
  <si>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</si>
  <si>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</si>
  <si>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</si>
  <si>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</si>
  <si>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</si>
  <si>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</si>
  <si>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</si>
  <si>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</si>
  <si>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</si>
  <si>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</si>
  <si>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 xml:space="preserve">Sukauptos mokėtinos sumos  </t>
  </si>
  <si>
    <t>5.3.</t>
  </si>
  <si>
    <t>II.11</t>
  </si>
  <si>
    <t>Kiti trumpalaikiai įsipareigojimai</t>
  </si>
  <si>
    <t>F.</t>
  </si>
  <si>
    <t>GRYNASIS TURTAS</t>
  </si>
  <si>
    <t>9.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</si>
  <si>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</si>
  <si>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</si>
  <si>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</si>
  <si>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</si>
  <si>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</si>
  <si>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</si>
  <si>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 xml:space="preserve">Administracijos direktorė                                                                      </t>
  </si>
  <si>
    <t>Aromeda Laucienė</t>
  </si>
  <si>
    <t>(viešojo sektoriaus subjekto vadovas arba jo įgaliotas administracijos                                             (parašas)</t>
  </si>
  <si>
    <t>(vardas ir pavardė)</t>
  </si>
  <si>
    <t xml:space="preserve">vadovas) </t>
  </si>
  <si>
    <t>Planavimo ir finansų valdymo skyriaus vyresnioji specialistė</t>
  </si>
  <si>
    <t>Rima Sovienė</t>
  </si>
  <si>
    <t>(vyriausiasis buhalteris (buhalteris))                                                                                                (parašas)</t>
  </si>
  <si>
    <t>kodas 188719391, L.Petravičiaus a. 2, Naujoji Akmenė, LT-85132</t>
  </si>
  <si>
    <t>(viešojo sektoriaus subjekto, parengusio veiklos rezultatų ataskaitą, kodas, adresas)</t>
  </si>
  <si>
    <t>VEIKLOS REZULTATŲ ATASKAITA</t>
  </si>
  <si>
    <t>2018-03-21  Nr.AF-258</t>
  </si>
  <si>
    <t>Pastabos Nr.</t>
  </si>
  <si>
    <t>Ataskaitinis laikotarpis</t>
  </si>
  <si>
    <t>Praėjęs ataskaitinis laikotarpis</t>
  </si>
  <si>
    <t>PAGRINDINĖS VEIKLOS PAJAMOS</t>
  </si>
  <si>
    <t>6.</t>
  </si>
  <si>
    <t>FINANSAVIMO PAJAMOS</t>
  </si>
  <si>
    <t>MOKESČIŲ IR SOCIALINIŲ ĮMOKŲ PAJAMOS</t>
  </si>
  <si>
    <t>II.1.</t>
  </si>
  <si>
    <t>Mokesčių pajamos grynąja verte</t>
  </si>
  <si>
    <t>II.1.1.</t>
  </si>
  <si>
    <t>Mokesčių pajamos</t>
  </si>
  <si>
    <t>6.1.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</si>
  <si>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</si>
  <si>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</si>
  <si>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</si>
  <si>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</si>
  <si>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</si>
  <si>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</si>
  <si>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</si>
  <si>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</si>
  <si>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t xml:space="preserve">PAGRINDINĖS VEIKLOS KITOS PAJAMOS </t>
  </si>
  <si>
    <t>6.2.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</si>
  <si>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</si>
  <si>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</si>
  <si>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</si>
  <si>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</si>
  <si>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</si>
  <si>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7.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</si>
  <si>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</si>
  <si>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</si>
  <si>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</si>
  <si>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</si>
  <si>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</si>
  <si>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</si>
  <si>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6.3.</t>
  </si>
  <si>
    <t>KITOS VEIKLOS PAJAMOS</t>
  </si>
  <si>
    <t>PERVESTINOS Į BIUDŽETĄ KITOS VEIKLOS PAJAMOS</t>
  </si>
  <si>
    <t>KITOS VEIKLOS SĄNAUDOS</t>
  </si>
  <si>
    <t>FINANSINĖS IR INVESTICINĖS VEIKLOS REZULTATAS</t>
  </si>
  <si>
    <t>8.</t>
  </si>
  <si>
    <t>APSKAITOS POLITIKOS KEITIMO IR ESMINIŲ APSKAITOS KLAIDŲ TAISYMO ĮTAKA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</si>
  <si>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</si>
  <si>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</si>
  <si>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</si>
  <si>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</si>
  <si>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</si>
  <si>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Administracijos direktorė</t>
  </si>
  <si>
    <t>____________</t>
  </si>
  <si>
    <t>(viešojo sektoriaus subjekto vadovas arba jo įgaliotas administracijos vadovas)</t>
  </si>
  <si>
    <t>(parašas)</t>
  </si>
  <si>
    <t>(vyriausiasis buhalteris (buhalteris))</t>
  </si>
  <si>
    <t>(Žemesniojo lygio mokesčių fondų ir išteklių fondų pinigų srautų ataskaitos forma)</t>
  </si>
  <si>
    <t>188719391, L.Petravičiaus a. 2, Naujoji Akmenė</t>
  </si>
  <si>
    <t>(viešojo sektoriaus subjekto, parengusio pinigų srautų ataskaitą (konsoliduotąją pinigų srautų ataskaitą), kodas, adresas)</t>
  </si>
  <si>
    <t>PINIGŲ SRAUTŲ ATASKAITA</t>
  </si>
  <si>
    <t>PAGAL 2017 M.GRUODŽIO 31 D. DUOMENIS</t>
  </si>
  <si>
    <t>2018-03-21  Nr. AF-260</t>
  </si>
  <si>
    <t>3</t>
  </si>
  <si>
    <t>PAGRINDINĖS VEIKLOS PINIGŲ SRAUTAI</t>
  </si>
  <si>
    <t>10.</t>
  </si>
  <si>
    <t>Įplaukos</t>
  </si>
  <si>
    <t>10.1.</t>
  </si>
  <si>
    <t>I.1.</t>
  </si>
  <si>
    <t>Finansavimo sumos kitoms išlaidoms ir atsargoms:</t>
  </si>
  <si>
    <t>I.1.1.</t>
  </si>
  <si>
    <t>Iš valstybės biudžeto</t>
  </si>
  <si>
    <t>I.1.2.</t>
  </si>
  <si>
    <t>I.1.3.</t>
  </si>
  <si>
    <t>Iš ES, užsienio valstybių ir tarptautinių organizacijų lėšų</t>
  </si>
  <si>
    <t>I.1.4.</t>
  </si>
  <si>
    <t>I.2.</t>
  </si>
  <si>
    <t>Iš mokesčių</t>
  </si>
  <si>
    <t>I.3.</t>
  </si>
  <si>
    <t>Iš socialinių įmokų</t>
  </si>
  <si>
    <t>I.4.</t>
  </si>
  <si>
    <t>Už suteiktas paslaugas</t>
  </si>
  <si>
    <t>I.5.</t>
  </si>
  <si>
    <t>Gautos palūkanos</t>
  </si>
  <si>
    <t>I.6.</t>
  </si>
  <si>
    <t>Kitos įplaukos</t>
  </si>
  <si>
    <t>Pervestos lėšos</t>
  </si>
  <si>
    <t>10.2.</t>
  </si>
  <si>
    <t>Į valstybės biudžetą</t>
  </si>
  <si>
    <t>Į savivaldybių biudžetus</t>
  </si>
  <si>
    <t>II.3.</t>
  </si>
  <si>
    <t>ES, užsienio valstybėms ir tarptautinėms organizacijoms</t>
  </si>
  <si>
    <t>II.4.</t>
  </si>
  <si>
    <r>
      <t>Į kitus išteklių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fondus </t>
    </r>
  </si>
  <si>
    <t>II.5.</t>
  </si>
  <si>
    <t>Viešojo sektoriaus subjektams</t>
  </si>
  <si>
    <t>II.6.</t>
  </si>
  <si>
    <t>Kitiems subjektams</t>
  </si>
  <si>
    <t>Išmokos</t>
  </si>
  <si>
    <t>10.3.</t>
  </si>
  <si>
    <t>Socialinių išmokų</t>
  </si>
  <si>
    <t>Kitų paslaugų įsigijimo</t>
  </si>
  <si>
    <t>III.3.</t>
  </si>
  <si>
    <t xml:space="preserve">Sumokėtos palūkanos </t>
  </si>
  <si>
    <t>III.4.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</si>
  <si>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</si>
  <si>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</si>
  <si>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</si>
  <si>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</si>
  <si>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</si>
  <si>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</si>
  <si>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  <charset val="186"/>
      </rPr>
      <t>.</t>
    </r>
  </si>
  <si>
    <t>Terminuotųjų indėlių (padidėjimas) sumažėjimas</t>
  </si>
  <si>
    <t>VI.</t>
  </si>
  <si>
    <t>Gauti dividendai</t>
  </si>
  <si>
    <t>VII.</t>
  </si>
  <si>
    <t>Kiti investicinės veiklos pinigų srautai</t>
  </si>
  <si>
    <t>FINANSINĖS VEIKLOS PINIGŲ SRAUTAI</t>
  </si>
  <si>
    <t>10.4.</t>
  </si>
  <si>
    <t>Įplaukos iš gautų paskolų</t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</si>
  <si>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</si>
  <si>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Kiti finansinės veiklos pinigų srautai</t>
  </si>
  <si>
    <t>VALIUTŲ KURSŲ PASIKEITIMO ĮTAKA PINIGŲ IR PINIGŲ EKVIVALENTŲ LIKUČIUI</t>
  </si>
  <si>
    <t>Pinigų ir pinigų ekvivalentų padidėjimas (sumažėjimas)</t>
  </si>
  <si>
    <t>10.5.</t>
  </si>
  <si>
    <t>Pinigai ir pinigų ekvivalentai ataskaitinio laikotarpio pradžioje</t>
  </si>
  <si>
    <t>Pinigai ir pinigų ekvivalentai ataskaitinio laikotarpio pabaigoje</t>
  </si>
  <si>
    <t>_______</t>
  </si>
  <si>
    <t xml:space="preserve">(viešojo sektoriaus subjekto vadovas arba jo įgaliotas administracijos </t>
  </si>
  <si>
    <t>(parašas)                  (vardas ir pavardė)</t>
  </si>
  <si>
    <t>vadovas)</t>
  </si>
  <si>
    <t>(Grynojo turto pokyčių ataskaitos forma)</t>
  </si>
  <si>
    <t>188719391, L. Petravičiaus a. 2, Naujoji Akmenė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</si>
  <si>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</si>
  <si>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</si>
  <si>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2018-03-21 Nr. AF-259</t>
  </si>
  <si>
    <t xml:space="preserve">                             (data)</t>
  </si>
  <si>
    <t xml:space="preserve">                                                       Pateikimo valiuta ir tikslumas: eurais, ct</t>
  </si>
  <si>
    <t>Pasta-bos Nr.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</si>
  <si>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</si>
  <si>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Iš viso</t>
  </si>
  <si>
    <t>Mažu-mos dalis</t>
  </si>
  <si>
    <t>Dalininkų kapitalas</t>
  </si>
  <si>
    <t>Tikrosios vertės rezervas</t>
  </si>
  <si>
    <t>Kiti rezer-vai</t>
  </si>
  <si>
    <t>Sukauptas perviršis ar deficitas prieš nuosavybės metodo įtaką</t>
  </si>
  <si>
    <t>Likutis 2015 m. gruodžio 31 d.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</si>
  <si>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</si>
  <si>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</si>
  <si>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</si>
  <si>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</si>
  <si>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</si>
  <si>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</si>
  <si>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</si>
  <si>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</si>
  <si>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Likutis 2016 m. gruodžio 31 d.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</si>
  <si>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</si>
  <si>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</si>
  <si>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</si>
  <si>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</si>
  <si>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</si>
  <si>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</si>
  <si>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</si>
  <si>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</si>
  <si>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Likutis 2017 m. gruodžio 31 d.</t>
  </si>
  <si>
    <t>*Pažymėti ataskaitos laukai nepildomi.</t>
  </si>
  <si>
    <t xml:space="preserve"> __________________</t>
  </si>
  <si>
    <t>(teisės aktais įpareigoto pasirašyti asmens pareigų pavadinimas)</t>
  </si>
  <si>
    <t xml:space="preserve">(vyriausiasis buhalteris (buhalteris), jeigu privaloma pagal teisės aktus)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</si>
</sst>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2"/>
      <name val="Arial"/>
      <family val="2"/>
      <charset val="186"/>
    </font>
    <font>
      <sz val="7"/>
      <name val="Times New Roman"/>
      <family val="1"/>
      <charset val="186"/>
    </font>
    <font>
      <sz val="7"/>
      <name val="Arial"/>
      <family val="2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7"/>
      <color indexed="8"/>
      <name val="Times New Roman"/>
      <family val="1"/>
      <charset val="186"/>
    </font>
    <font>
      <b/>
      <sz val="12"/>
      <name val="TimesNewRoman,Bold"/>
    </font>
    <font>
      <sz val="7"/>
      <name val="TimesNewRoman,Bold"/>
    </font>
    <font>
      <sz val="11"/>
      <name val="TimesNewRoman,Bold"/>
    </font>
    <font>
      <sz val="11"/>
      <name val="Arial"/>
      <family val="2"/>
      <charset val="186"/>
    </font>
    <font>
      <b/>
      <sz val="11"/>
      <name val="TimesNewRoman,Bold"/>
    </font>
    <font>
      <b/>
      <sz val="11"/>
      <name val="Arial"/>
      <family val="2"/>
      <charset val="186"/>
    </font>
    <font>
      <i/>
      <sz val="11"/>
      <name val="TimesNewRoman,Bold"/>
    </font>
    <font>
      <sz val="7"/>
      <name val="Helv"/>
    </font>
    <font>
      <b/>
      <sz val="12"/>
      <name val="Helv"/>
    </font>
    <font>
      <sz val="10"/>
      <name val="Helv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0"/>
      <name val="Arial"/>
    </font>
    <font>
      <b/>
      <sz val="12"/>
      <name val="TimesNewRoman,Bold"/>
      <charset val="186"/>
    </font>
    <font>
      <sz val="12"/>
      <name val="TimesNewRoman,Bold"/>
    </font>
    <font>
      <sz val="10"/>
      <name val="TimesNewRoman,Bold"/>
    </font>
    <font>
      <u/>
      <sz val="10"/>
      <color indexed="12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31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4" fontId="2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6" fontId="2" fillId="0" borderId="3" xfId="0" quotePrefix="1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16" fontId="2" fillId="0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16" fontId="2" fillId="0" borderId="5" xfId="0" quotePrefix="1" applyNumberFormat="1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2" fontId="2" fillId="0" borderId="5" xfId="0" quotePrefix="1" applyNumberFormat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0" xfId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right" vertical="center"/>
    </xf>
    <xf numFmtId="4" fontId="3" fillId="0" borderId="2" xfId="1" applyNumberFormat="1" applyFont="1" applyBorder="1" applyAlignment="1">
      <alignment vertical="center"/>
    </xf>
    <xf numFmtId="4" fontId="2" fillId="0" borderId="2" xfId="1" applyNumberFormat="1" applyFont="1" applyBorder="1" applyAlignment="1">
      <alignment horizontal="right" vertical="center"/>
    </xf>
    <xf numFmtId="4" fontId="2" fillId="0" borderId="2" xfId="1" applyNumberFormat="1" applyFont="1" applyBorder="1" applyAlignment="1">
      <alignment vertical="center"/>
    </xf>
    <xf numFmtId="4" fontId="3" fillId="0" borderId="2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top" wrapText="1"/>
    </xf>
    <xf numFmtId="0" fontId="6" fillId="0" borderId="0" xfId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16" fontId="2" fillId="2" borderId="3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0" xfId="0" applyFont="1"/>
    <xf numFmtId="0" fontId="13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2" borderId="4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 wrapText="1"/>
    </xf>
    <xf numFmtId="16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2" borderId="2" xfId="0" applyFont="1" applyFill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16" fontId="2" fillId="2" borderId="2" xfId="0" quotePrefix="1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1" fillId="2" borderId="0" xfId="2" applyFill="1" applyAlignment="1"/>
    <xf numFmtId="0" fontId="31" fillId="2" borderId="0" xfId="2" applyFill="1"/>
    <xf numFmtId="0" fontId="2" fillId="2" borderId="0" xfId="2" applyFont="1" applyFill="1" applyAlignment="1">
      <alignment horizontal="left"/>
    </xf>
    <xf numFmtId="0" fontId="31" fillId="0" borderId="0" xfId="2"/>
    <xf numFmtId="0" fontId="7" fillId="0" borderId="0" xfId="2" applyFont="1" applyAlignment="1"/>
    <xf numFmtId="0" fontId="33" fillId="0" borderId="0" xfId="2" applyFont="1" applyAlignment="1"/>
    <xf numFmtId="0" fontId="34" fillId="0" borderId="0" xfId="2" applyFont="1" applyAlignment="1"/>
    <xf numFmtId="0" fontId="34" fillId="0" borderId="0" xfId="2" applyFont="1" applyAlignment="1">
      <alignment wrapText="1"/>
    </xf>
    <xf numFmtId="0" fontId="35" fillId="0" borderId="0" xfId="3" applyAlignment="1" applyProtection="1"/>
    <xf numFmtId="0" fontId="32" fillId="2" borderId="0" xfId="2" applyFont="1" applyFill="1" applyAlignment="1">
      <alignment horizontal="center"/>
    </xf>
    <xf numFmtId="0" fontId="33" fillId="2" borderId="0" xfId="2" applyFont="1" applyFill="1" applyBorder="1" applyAlignment="1">
      <alignment horizontal="center"/>
    </xf>
    <xf numFmtId="0" fontId="31" fillId="2" borderId="0" xfId="2" applyFill="1" applyBorder="1" applyAlignment="1">
      <alignment horizontal="left"/>
    </xf>
    <xf numFmtId="0" fontId="12" fillId="2" borderId="0" xfId="2" applyFont="1" applyFill="1" applyBorder="1" applyAlignment="1">
      <alignment horizontal="left"/>
    </xf>
    <xf numFmtId="0" fontId="31" fillId="2" borderId="0" xfId="2" applyFill="1" applyBorder="1"/>
    <xf numFmtId="0" fontId="3" fillId="0" borderId="2" xfId="2" applyFont="1" applyBorder="1" applyAlignment="1">
      <alignment horizontal="center" vertical="center" wrapText="1"/>
    </xf>
    <xf numFmtId="0" fontId="36" fillId="0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wrapText="1"/>
    </xf>
    <xf numFmtId="0" fontId="2" fillId="0" borderId="2" xfId="2" applyFont="1" applyBorder="1" applyAlignment="1">
      <alignment horizontal="center" vertical="top" wrapText="1"/>
    </xf>
    <xf numFmtId="0" fontId="37" fillId="0" borderId="2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vertical="top"/>
    </xf>
    <xf numFmtId="0" fontId="3" fillId="0" borderId="2" xfId="2" applyFont="1" applyFill="1" applyBorder="1" applyAlignment="1">
      <alignment vertical="center" wrapText="1"/>
    </xf>
    <xf numFmtId="0" fontId="7" fillId="0" borderId="2" xfId="2" applyFont="1" applyBorder="1" applyAlignment="1">
      <alignment vertical="top" wrapText="1"/>
    </xf>
    <xf numFmtId="0" fontId="3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4" fontId="3" fillId="0" borderId="2" xfId="2" applyNumberFormat="1" applyFont="1" applyBorder="1" applyAlignment="1">
      <alignment horizontal="righ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vertical="center" wrapText="1"/>
    </xf>
    <xf numFmtId="0" fontId="17" fillId="0" borderId="2" xfId="2" applyFont="1" applyBorder="1" applyAlignment="1">
      <alignment horizontal="center" vertical="center" wrapText="1"/>
    </xf>
    <xf numFmtId="0" fontId="39" fillId="0" borderId="2" xfId="2" applyFont="1" applyFill="1" applyBorder="1" applyAlignment="1">
      <alignment horizontal="center" vertical="center" wrapText="1"/>
    </xf>
    <xf numFmtId="4" fontId="13" fillId="0" borderId="2" xfId="2" applyNumberFormat="1" applyFont="1" applyFill="1" applyBorder="1" applyAlignment="1">
      <alignment horizontal="right" vertical="center" wrapText="1"/>
    </xf>
    <xf numFmtId="4" fontId="15" fillId="0" borderId="2" xfId="2" applyNumberFormat="1" applyFont="1" applyBorder="1" applyAlignment="1">
      <alignment horizontal="right"/>
    </xf>
    <xf numFmtId="0" fontId="17" fillId="0" borderId="2" xfId="2" applyFont="1" applyBorder="1" applyAlignment="1">
      <alignment vertical="top" wrapText="1"/>
    </xf>
    <xf numFmtId="4" fontId="13" fillId="0" borderId="2" xfId="2" applyNumberFormat="1" applyFont="1" applyBorder="1" applyAlignment="1">
      <alignment horizontal="right" vertical="center" wrapText="1"/>
    </xf>
    <xf numFmtId="0" fontId="37" fillId="0" borderId="2" xfId="2" applyFont="1" applyBorder="1" applyAlignment="1">
      <alignment horizontal="center" vertical="center" wrapText="1"/>
    </xf>
    <xf numFmtId="4" fontId="2" fillId="0" borderId="2" xfId="2" applyNumberFormat="1" applyFont="1" applyBorder="1" applyAlignment="1">
      <alignment horizontal="right" vertical="center" wrapText="1"/>
    </xf>
    <xf numFmtId="0" fontId="3" fillId="0" borderId="2" xfId="2" applyFont="1" applyBorder="1" applyAlignment="1">
      <alignment vertical="center" wrapText="1"/>
    </xf>
    <xf numFmtId="0" fontId="2" fillId="0" borderId="2" xfId="2" applyFont="1" applyBorder="1" applyAlignment="1">
      <alignment vertical="center" wrapText="1"/>
    </xf>
    <xf numFmtId="0" fontId="17" fillId="0" borderId="2" xfId="2" applyFont="1" applyBorder="1" applyAlignment="1">
      <alignment horizontal="center" vertical="top" wrapText="1"/>
    </xf>
    <xf numFmtId="0" fontId="2" fillId="2" borderId="0" xfId="2" applyFont="1" applyFill="1" applyAlignment="1"/>
    <xf numFmtId="0" fontId="2" fillId="2" borderId="0" xfId="2" applyFont="1" applyFill="1"/>
    <xf numFmtId="0" fontId="5" fillId="2" borderId="0" xfId="2" applyFont="1" applyFill="1" applyAlignment="1">
      <alignment wrapText="1"/>
    </xf>
    <xf numFmtId="0" fontId="6" fillId="2" borderId="0" xfId="2" applyFont="1" applyFill="1"/>
    <xf numFmtId="0" fontId="2" fillId="2" borderId="0" xfId="2" applyFont="1" applyFill="1" applyAlignment="1">
      <alignment horizontal="center" vertical="top"/>
    </xf>
    <xf numFmtId="0" fontId="2" fillId="0" borderId="0" xfId="2" applyFont="1" applyFill="1" applyBorder="1"/>
    <xf numFmtId="0" fontId="5" fillId="0" borderId="0" xfId="2" applyFont="1" applyFill="1" applyBorder="1" applyAlignment="1">
      <alignment wrapText="1"/>
    </xf>
    <xf numFmtId="0" fontId="6" fillId="0" borderId="0" xfId="2" applyFont="1" applyFill="1" applyBorder="1"/>
    <xf numFmtId="0" fontId="6" fillId="2" borderId="0" xfId="2" applyFont="1" applyFill="1" applyBorder="1"/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vertical="center"/>
    </xf>
    <xf numFmtId="0" fontId="21" fillId="0" borderId="0" xfId="1" applyFont="1" applyAlignment="1">
      <alignment horizontal="justify"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right" vertical="center"/>
    </xf>
    <xf numFmtId="0" fontId="15" fillId="0" borderId="1" xfId="1" applyFont="1" applyBorder="1"/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15" fillId="0" borderId="5" xfId="1" applyFont="1" applyBorder="1" applyAlignment="1">
      <alignment vertical="center"/>
    </xf>
    <xf numFmtId="0" fontId="15" fillId="0" borderId="4" xfId="1" applyFont="1" applyBorder="1" applyAlignment="1">
      <alignment vertical="center"/>
    </xf>
    <xf numFmtId="0" fontId="3" fillId="0" borderId="3" xfId="1" applyFont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5" fillId="0" borderId="4" xfId="1" applyFont="1" applyBorder="1" applyAlignment="1">
      <alignment vertical="center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Fill="1" applyAlignment="1">
      <alignment horizontal="center" vertical="top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34" fillId="2" borderId="0" xfId="2" applyFont="1" applyFill="1" applyAlignment="1">
      <alignment horizontal="center" wrapText="1"/>
    </xf>
    <xf numFmtId="0" fontId="9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0" fillId="2" borderId="0" xfId="2" applyFont="1" applyFill="1" applyAlignment="1">
      <alignment horizontal="center" vertical="top"/>
    </xf>
    <xf numFmtId="0" fontId="33" fillId="2" borderId="0" xfId="2" applyFont="1" applyFill="1" applyAlignment="1">
      <alignment horizontal="center"/>
    </xf>
    <xf numFmtId="0" fontId="20" fillId="2" borderId="0" xfId="2" applyFont="1" applyFill="1" applyAlignment="1">
      <alignment horizontal="center" vertical="top" wrapText="1"/>
    </xf>
    <xf numFmtId="0" fontId="7" fillId="2" borderId="0" xfId="3" applyFont="1" applyFill="1" applyAlignment="1" applyProtection="1">
      <alignment horizontal="center"/>
    </xf>
    <xf numFmtId="0" fontId="33" fillId="2" borderId="0" xfId="2" applyFont="1" applyFill="1" applyBorder="1" applyAlignment="1">
      <alignment horizontal="center"/>
    </xf>
    <xf numFmtId="0" fontId="3" fillId="0" borderId="6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31" fillId="2" borderId="0" xfId="2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 vertical="top" wrapText="1"/>
    </xf>
    <xf numFmtId="0" fontId="5" fillId="2" borderId="0" xfId="2" applyFont="1" applyFill="1" applyAlignment="1">
      <alignment horizontal="center" vertical="top"/>
    </xf>
    <xf numFmtId="0" fontId="6" fillId="2" borderId="0" xfId="2" applyFont="1" applyFill="1" applyAlignment="1">
      <alignment horizontal="center" vertical="top"/>
    </xf>
    <xf numFmtId="0" fontId="2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0" fontId="2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vertical="center" wrapText="1"/>
    </xf>
    <xf numFmtId="0" fontId="2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15" fillId="0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28" fillId="0" borderId="5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">
    <cellStyle name="Hipersaitas" xfId="3" builtinId="8"/>
    <cellStyle name="Įprastas" xfId="0" builtinId="0"/>
    <cellStyle name="Įprastas 2" xfId="2"/>
    <cellStyle name="Pa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view="pageBreakPreview" zoomScaleNormal="100" zoomScaleSheetLayoutView="100" workbookViewId="0">
      <selection activeCell="F46" sqref="F46"/>
    </sheetView>
  </sheetViews>
  <sheetFormatPr defaultRowHeight="12.75"/>
  <cols>
    <col min="1" max="1" width="7.7109375" style="4" customWidth="1"/>
    <col min="2" max="2" width="2.85546875" style="5" customWidth="1"/>
    <col min="3" max="3" width="58" style="5" customWidth="1"/>
    <col min="4" max="4" width="9.85546875" style="2" customWidth="1"/>
    <col min="5" max="5" width="12.42578125" style="4" bestFit="1" customWidth="1"/>
    <col min="6" max="6" width="11.85546875" style="4" customWidth="1"/>
    <col min="7" max="16384" width="9.140625" style="4"/>
  </cols>
  <sheetData>
    <row r="1" spans="1:6">
      <c r="A1" s="1"/>
      <c r="B1" s="2"/>
      <c r="C1" s="2"/>
      <c r="D1" s="3"/>
      <c r="E1" s="1"/>
      <c r="F1" s="1"/>
    </row>
    <row r="2" spans="1:6" ht="2.25" customHeight="1">
      <c r="A2" s="1"/>
      <c r="B2" s="2"/>
      <c r="C2" s="2"/>
      <c r="D2" s="189"/>
      <c r="E2" s="190"/>
      <c r="F2" s="190"/>
    </row>
    <row r="3" spans="1:6" ht="0.75" hidden="1" customHeight="1">
      <c r="D3" s="189"/>
      <c r="E3" s="188"/>
      <c r="F3" s="188"/>
    </row>
    <row r="4" spans="1:6" hidden="1"/>
    <row r="5" spans="1:6" ht="12.75" customHeight="1">
      <c r="A5" s="191"/>
      <c r="B5" s="192"/>
      <c r="C5" s="192"/>
      <c r="D5" s="192"/>
      <c r="E5" s="192"/>
      <c r="F5" s="192"/>
    </row>
    <row r="6" spans="1:6" ht="15.75">
      <c r="A6" s="193" t="s">
        <v>0</v>
      </c>
      <c r="B6" s="194"/>
      <c r="C6" s="194"/>
      <c r="D6" s="194"/>
      <c r="E6" s="194"/>
      <c r="F6" s="194"/>
    </row>
    <row r="7" spans="1:6" ht="12.75" customHeight="1">
      <c r="A7" s="195" t="s">
        <v>1</v>
      </c>
      <c r="B7" s="196"/>
      <c r="C7" s="196"/>
      <c r="D7" s="196"/>
      <c r="E7" s="196"/>
      <c r="F7" s="196"/>
    </row>
    <row r="8" spans="1:6" ht="3" customHeight="1">
      <c r="A8" s="187"/>
      <c r="B8" s="188"/>
      <c r="C8" s="188"/>
      <c r="D8" s="188"/>
    </row>
    <row r="9" spans="1:6" ht="12.75" customHeight="1">
      <c r="A9" s="199" t="s">
        <v>2</v>
      </c>
      <c r="B9" s="188"/>
      <c r="C9" s="188"/>
      <c r="D9" s="188"/>
      <c r="E9" s="188"/>
      <c r="F9" s="188"/>
    </row>
    <row r="10" spans="1:6" ht="2.25" customHeight="1">
      <c r="A10" s="195" t="s">
        <v>3</v>
      </c>
      <c r="B10" s="200"/>
      <c r="C10" s="200"/>
      <c r="D10" s="200"/>
      <c r="E10" s="200"/>
      <c r="F10" s="200"/>
    </row>
    <row r="11" spans="1:6">
      <c r="A11" s="200"/>
      <c r="B11" s="200"/>
      <c r="C11" s="200"/>
      <c r="D11" s="200"/>
      <c r="E11" s="200"/>
      <c r="F11" s="200"/>
    </row>
    <row r="12" spans="1:6" ht="12.75" customHeight="1">
      <c r="A12" s="187"/>
      <c r="B12" s="188"/>
      <c r="C12" s="188"/>
      <c r="D12" s="188"/>
    </row>
    <row r="13" spans="1:6" ht="12.75" customHeight="1">
      <c r="A13" s="201" t="s">
        <v>4</v>
      </c>
      <c r="B13" s="202"/>
      <c r="C13" s="202"/>
      <c r="D13" s="202"/>
      <c r="E13" s="202"/>
      <c r="F13" s="202"/>
    </row>
    <row r="14" spans="1:6" ht="12.75" customHeight="1">
      <c r="A14" s="201" t="s">
        <v>5</v>
      </c>
      <c r="B14" s="202"/>
      <c r="C14" s="202"/>
      <c r="D14" s="202"/>
      <c r="E14" s="202"/>
      <c r="F14" s="202"/>
    </row>
    <row r="15" spans="1:6" s="6" customFormat="1"/>
    <row r="16" spans="1:6" ht="12.75" customHeight="1">
      <c r="A16" s="199" t="s">
        <v>6</v>
      </c>
      <c r="B16" s="188"/>
      <c r="C16" s="188"/>
      <c r="D16" s="188"/>
      <c r="E16" s="188"/>
      <c r="F16" s="188"/>
    </row>
    <row r="17" spans="1:6" ht="12.75" customHeight="1">
      <c r="A17" s="199" t="s">
        <v>7</v>
      </c>
      <c r="B17" s="188"/>
      <c r="C17" s="188"/>
      <c r="D17" s="188"/>
      <c r="E17" s="188"/>
      <c r="F17" s="188"/>
    </row>
    <row r="18" spans="1:6" ht="12.75" customHeight="1">
      <c r="A18" s="7"/>
      <c r="B18" s="6"/>
      <c r="C18" s="203" t="s">
        <v>8</v>
      </c>
      <c r="D18" s="203"/>
      <c r="E18" s="203"/>
      <c r="F18" s="203"/>
    </row>
    <row r="19" spans="1:6" ht="67.5" customHeight="1">
      <c r="A19" s="8" t="s">
        <v>9</v>
      </c>
      <c r="B19" s="204" t="s">
        <v>10</v>
      </c>
      <c r="C19" s="205"/>
      <c r="D19" s="9" t="s">
        <v>11</v>
      </c>
      <c r="E19" s="8" t="s">
        <v>12</v>
      </c>
      <c r="F19" s="8" t="s">
        <v>13</v>
      </c>
    </row>
    <row r="20" spans="1:6" s="5" customFormat="1" ht="12.75" customHeight="1">
      <c r="A20" s="8" t="s">
        <v>14</v>
      </c>
      <c r="B20" s="10" t="s">
        <v>15</v>
      </c>
      <c r="C20" s="11"/>
      <c r="D20" s="12"/>
      <c r="E20" s="13">
        <f>+E21+E22+E23+E24</f>
        <v>55964.6</v>
      </c>
      <c r="F20" s="13">
        <f>+F21+F22+F23+F24</f>
        <v>39195.5</v>
      </c>
    </row>
    <row r="21" spans="1:6" s="5" customFormat="1" ht="12.75" customHeight="1">
      <c r="A21" s="14" t="s">
        <v>16</v>
      </c>
      <c r="B21" s="15" t="s">
        <v>17</v>
      </c>
      <c r="C21" s="12"/>
      <c r="D21" s="12"/>
      <c r="E21" s="16"/>
      <c r="F21" s="16"/>
    </row>
    <row r="22" spans="1:6" s="5" customFormat="1" ht="12.75" customHeight="1">
      <c r="A22" s="14" t="s">
        <v>18</v>
      </c>
      <c r="B22" s="15" t="s">
        <v>19</v>
      </c>
      <c r="C22" s="12"/>
      <c r="D22" s="12"/>
      <c r="E22" s="16"/>
      <c r="F22" s="16"/>
    </row>
    <row r="23" spans="1:6" s="5" customFormat="1" ht="12.75" customHeight="1">
      <c r="A23" s="14" t="s">
        <v>20</v>
      </c>
      <c r="B23" s="15" t="s">
        <v>21</v>
      </c>
      <c r="C23" s="12"/>
      <c r="D23" s="17" t="s">
        <v>22</v>
      </c>
      <c r="E23" s="16">
        <v>55964.6</v>
      </c>
      <c r="F23" s="16">
        <v>39195.5</v>
      </c>
    </row>
    <row r="24" spans="1:6" s="19" customFormat="1" ht="12.75" customHeight="1">
      <c r="A24" s="14" t="s">
        <v>23</v>
      </c>
      <c r="B24" s="15" t="s">
        <v>24</v>
      </c>
      <c r="C24" s="12"/>
      <c r="D24" s="18"/>
      <c r="E24" s="16"/>
      <c r="F24" s="16"/>
    </row>
    <row r="25" spans="1:6" s="5" customFormat="1" ht="12.75" customHeight="1">
      <c r="A25" s="8" t="s">
        <v>25</v>
      </c>
      <c r="B25" s="10" t="s">
        <v>26</v>
      </c>
      <c r="C25" s="11"/>
      <c r="D25" s="20"/>
      <c r="E25" s="16"/>
      <c r="F25" s="16"/>
    </row>
    <row r="26" spans="1:6" s="5" customFormat="1" ht="12.75" customHeight="1">
      <c r="A26" s="8" t="s">
        <v>27</v>
      </c>
      <c r="B26" s="10" t="s">
        <v>28</v>
      </c>
      <c r="C26" s="11"/>
      <c r="D26" s="12"/>
      <c r="E26" s="13">
        <f>SUM(E27+E30+E31+E38+E39)</f>
        <v>4438533.8800000008</v>
      </c>
      <c r="F26" s="13">
        <f>SUM(F27+F30+F31+F38+F39)</f>
        <v>3724876.63</v>
      </c>
    </row>
    <row r="27" spans="1:6" s="5" customFormat="1" ht="12.75" customHeight="1">
      <c r="A27" s="14" t="s">
        <v>16</v>
      </c>
      <c r="B27" s="15" t="s">
        <v>29</v>
      </c>
      <c r="C27" s="12"/>
      <c r="D27" s="12"/>
      <c r="E27" s="16"/>
      <c r="F27" s="16"/>
    </row>
    <row r="28" spans="1:6" s="5" customFormat="1" ht="15.75" customHeight="1">
      <c r="A28" s="21" t="s">
        <v>30</v>
      </c>
      <c r="B28" s="22"/>
      <c r="C28" s="23" t="s">
        <v>31</v>
      </c>
      <c r="D28" s="24"/>
      <c r="E28" s="16"/>
      <c r="F28" s="16"/>
    </row>
    <row r="29" spans="1:6" s="5" customFormat="1" ht="12.75" customHeight="1">
      <c r="A29" s="21" t="s">
        <v>32</v>
      </c>
      <c r="B29" s="22"/>
      <c r="C29" s="23" t="s">
        <v>33</v>
      </c>
      <c r="D29" s="25"/>
      <c r="E29" s="16"/>
      <c r="F29" s="16"/>
    </row>
    <row r="30" spans="1:6" s="5" customFormat="1" ht="12.75" customHeight="1">
      <c r="A30" s="14" t="s">
        <v>18</v>
      </c>
      <c r="B30" s="15" t="s">
        <v>34</v>
      </c>
      <c r="C30" s="12"/>
      <c r="D30" s="17"/>
      <c r="E30" s="16"/>
      <c r="F30" s="16"/>
    </row>
    <row r="31" spans="1:6" s="5" customFormat="1" ht="12.75" customHeight="1">
      <c r="A31" s="14" t="s">
        <v>20</v>
      </c>
      <c r="B31" s="26" t="s">
        <v>35</v>
      </c>
      <c r="C31" s="27"/>
      <c r="D31" s="17" t="s">
        <v>36</v>
      </c>
      <c r="E31" s="16">
        <f>SUM(+E32+E33+E34+E35+E36+E37)</f>
        <v>1305406.3900000001</v>
      </c>
      <c r="F31" s="16">
        <f>SUM(+F32+F33+F34+F35+F36+F37)</f>
        <v>1287586.29</v>
      </c>
    </row>
    <row r="32" spans="1:6" s="5" customFormat="1" ht="12.75" customHeight="1">
      <c r="A32" s="17" t="s">
        <v>37</v>
      </c>
      <c r="B32" s="28"/>
      <c r="C32" s="29" t="s">
        <v>38</v>
      </c>
      <c r="D32" s="30" t="s">
        <v>39</v>
      </c>
      <c r="E32" s="16">
        <v>16094.76</v>
      </c>
      <c r="F32" s="16"/>
    </row>
    <row r="33" spans="1:6" s="5" customFormat="1" ht="12.75" customHeight="1">
      <c r="A33" s="17" t="s">
        <v>40</v>
      </c>
      <c r="B33" s="31"/>
      <c r="C33" s="32" t="s">
        <v>41</v>
      </c>
      <c r="D33" s="33" t="s">
        <v>42</v>
      </c>
      <c r="E33" s="16">
        <v>373435.43</v>
      </c>
      <c r="F33" s="16">
        <v>288620.52</v>
      </c>
    </row>
    <row r="34" spans="1:6" s="5" customFormat="1" ht="12.75" customHeight="1">
      <c r="A34" s="17" t="s">
        <v>43</v>
      </c>
      <c r="B34" s="28"/>
      <c r="C34" s="34" t="s">
        <v>44</v>
      </c>
      <c r="D34" s="33"/>
      <c r="E34" s="16"/>
      <c r="F34" s="16"/>
    </row>
    <row r="35" spans="1:6" s="5" customFormat="1" ht="12.75" customHeight="1">
      <c r="A35" s="17" t="s">
        <v>45</v>
      </c>
      <c r="B35" s="28"/>
      <c r="C35" s="34" t="s">
        <v>46</v>
      </c>
      <c r="D35" s="33"/>
      <c r="E35" s="16">
        <v>57.29</v>
      </c>
      <c r="F35" s="16">
        <v>1041.79</v>
      </c>
    </row>
    <row r="36" spans="1:6" s="5" customFormat="1" ht="12.75" customHeight="1">
      <c r="A36" s="17" t="s">
        <v>47</v>
      </c>
      <c r="B36" s="28"/>
      <c r="C36" s="34" t="s">
        <v>48</v>
      </c>
      <c r="D36" s="35" t="s">
        <v>49</v>
      </c>
      <c r="E36" s="16">
        <v>901326.37</v>
      </c>
      <c r="F36" s="16">
        <v>996463.96</v>
      </c>
    </row>
    <row r="37" spans="1:6" s="5" customFormat="1" ht="12.75" customHeight="1">
      <c r="A37" s="17" t="s">
        <v>50</v>
      </c>
      <c r="B37" s="31"/>
      <c r="C37" s="36" t="s">
        <v>51</v>
      </c>
      <c r="D37" s="35" t="s">
        <v>52</v>
      </c>
      <c r="E37" s="16">
        <v>14492.54</v>
      </c>
      <c r="F37" s="16">
        <v>1460.02</v>
      </c>
    </row>
    <row r="38" spans="1:6" s="5" customFormat="1" ht="12.75" customHeight="1">
      <c r="A38" s="14" t="s">
        <v>23</v>
      </c>
      <c r="B38" s="37" t="s">
        <v>53</v>
      </c>
      <c r="C38" s="38"/>
      <c r="D38" s="39"/>
      <c r="E38" s="16"/>
      <c r="F38" s="16"/>
    </row>
    <row r="39" spans="1:6" s="5" customFormat="1" ht="12.75" customHeight="1">
      <c r="A39" s="14" t="s">
        <v>54</v>
      </c>
      <c r="B39" s="26" t="s">
        <v>55</v>
      </c>
      <c r="C39" s="27"/>
      <c r="D39" s="17" t="s">
        <v>56</v>
      </c>
      <c r="E39" s="16">
        <v>3133127.49</v>
      </c>
      <c r="F39" s="16">
        <v>2437290.34</v>
      </c>
    </row>
    <row r="40" spans="1:6" s="5" customFormat="1" ht="12.75" customHeight="1">
      <c r="A40" s="14"/>
      <c r="B40" s="10" t="s">
        <v>57</v>
      </c>
      <c r="C40" s="40"/>
      <c r="D40" s="17"/>
      <c r="E40" s="13">
        <f>SUM(E20+E25+E26)</f>
        <v>4494498.4800000004</v>
      </c>
      <c r="F40" s="13">
        <f>SUM(F20+F25+F26)</f>
        <v>3764072.13</v>
      </c>
    </row>
    <row r="41" spans="1:6" s="5" customFormat="1" ht="12.75" customHeight="1">
      <c r="A41" s="8" t="s">
        <v>58</v>
      </c>
      <c r="B41" s="41" t="s">
        <v>59</v>
      </c>
      <c r="C41" s="42"/>
      <c r="D41" s="17" t="s">
        <v>60</v>
      </c>
      <c r="E41" s="16">
        <f>SUM(E42+E43+E44)</f>
        <v>118486.57</v>
      </c>
      <c r="F41" s="16">
        <f>SUM(F42+F43+F44)</f>
        <v>9575.15</v>
      </c>
    </row>
    <row r="42" spans="1:6" s="5" customFormat="1" ht="12.75" customHeight="1">
      <c r="A42" s="14" t="s">
        <v>16</v>
      </c>
      <c r="B42" s="15" t="s">
        <v>61</v>
      </c>
      <c r="C42" s="12"/>
      <c r="D42" s="17"/>
      <c r="E42" s="16">
        <v>118486.57</v>
      </c>
      <c r="F42" s="16">
        <v>9575.15</v>
      </c>
    </row>
    <row r="43" spans="1:6" s="5" customFormat="1" ht="12.75" customHeight="1">
      <c r="A43" s="14" t="s">
        <v>18</v>
      </c>
      <c r="B43" s="15" t="s">
        <v>62</v>
      </c>
      <c r="C43" s="12"/>
      <c r="D43" s="17"/>
      <c r="E43" s="16"/>
      <c r="F43" s="16"/>
    </row>
    <row r="44" spans="1:6" s="5" customFormat="1" ht="12.75" customHeight="1">
      <c r="A44" s="14" t="s">
        <v>20</v>
      </c>
      <c r="B44" s="15" t="s">
        <v>63</v>
      </c>
      <c r="C44" s="12"/>
      <c r="D44" s="17"/>
      <c r="E44" s="16"/>
      <c r="F44" s="16"/>
    </row>
    <row r="45" spans="1:6" s="5" customFormat="1" ht="12.75" customHeight="1">
      <c r="A45" s="14" t="s">
        <v>64</v>
      </c>
      <c r="B45" s="15" t="s">
        <v>65</v>
      </c>
      <c r="C45" s="12"/>
      <c r="D45" s="17"/>
      <c r="E45" s="16"/>
      <c r="F45" s="16"/>
    </row>
    <row r="46" spans="1:6" s="5" customFormat="1" ht="12.75" customHeight="1">
      <c r="A46" s="8" t="s">
        <v>66</v>
      </c>
      <c r="B46" s="10" t="s">
        <v>67</v>
      </c>
      <c r="C46" s="11"/>
      <c r="D46" s="17" t="s">
        <v>68</v>
      </c>
      <c r="E46" s="13">
        <f>SUM(E47+E51)</f>
        <v>2390493.17</v>
      </c>
      <c r="F46" s="13">
        <f>SUM(F47+F51)</f>
        <v>2457531.7999999998</v>
      </c>
    </row>
    <row r="47" spans="1:6" s="5" customFormat="1" ht="12.75" customHeight="1">
      <c r="A47" s="14" t="s">
        <v>16</v>
      </c>
      <c r="B47" s="26" t="s">
        <v>69</v>
      </c>
      <c r="C47" s="27"/>
      <c r="D47" s="17"/>
      <c r="E47" s="16">
        <f>SUM(E48+E49+E50)</f>
        <v>1136792.54</v>
      </c>
      <c r="F47" s="16">
        <f>SUM(F48+F49+F50)</f>
        <v>1334079.31</v>
      </c>
    </row>
    <row r="48" spans="1:6" s="5" customFormat="1">
      <c r="A48" s="17" t="s">
        <v>30</v>
      </c>
      <c r="B48" s="31"/>
      <c r="C48" s="32" t="s">
        <v>70</v>
      </c>
      <c r="D48" s="35" t="s">
        <v>71</v>
      </c>
      <c r="E48" s="16">
        <v>1104129.7</v>
      </c>
      <c r="F48" s="16">
        <v>1285084.98</v>
      </c>
    </row>
    <row r="49" spans="1:6" s="5" customFormat="1" ht="12.75" customHeight="1">
      <c r="A49" s="17" t="s">
        <v>32</v>
      </c>
      <c r="B49" s="31"/>
      <c r="C49" s="32" t="s">
        <v>72</v>
      </c>
      <c r="D49" s="35"/>
      <c r="E49" s="16"/>
      <c r="F49" s="16"/>
    </row>
    <row r="50" spans="1:6" s="5" customFormat="1" ht="12.75" customHeight="1">
      <c r="A50" s="17" t="s">
        <v>73</v>
      </c>
      <c r="B50" s="31"/>
      <c r="C50" s="32" t="s">
        <v>74</v>
      </c>
      <c r="D50" s="43" t="s">
        <v>75</v>
      </c>
      <c r="E50" s="16">
        <v>32662.84</v>
      </c>
      <c r="F50" s="16">
        <v>48994.33</v>
      </c>
    </row>
    <row r="51" spans="1:6" s="5" customFormat="1" ht="12.75" customHeight="1">
      <c r="A51" s="14" t="s">
        <v>18</v>
      </c>
      <c r="B51" s="31" t="s">
        <v>76</v>
      </c>
      <c r="C51" s="32"/>
      <c r="D51" s="17"/>
      <c r="E51" s="16">
        <f>SUM(E52+E53+E54+E55+E56+E57+E58+E59+E60+E61+E62)</f>
        <v>1253700.6300000001</v>
      </c>
      <c r="F51" s="16">
        <f>SUM(F52+F53+F54+F55+F56+F57+F58+F59+F60+F61+F62)</f>
        <v>1123452.49</v>
      </c>
    </row>
    <row r="52" spans="1:6" s="5" customFormat="1" ht="12.75" customHeight="1">
      <c r="A52" s="17" t="s">
        <v>77</v>
      </c>
      <c r="B52" s="31"/>
      <c r="C52" s="32" t="s">
        <v>78</v>
      </c>
      <c r="D52" s="44"/>
      <c r="E52" s="16"/>
      <c r="F52" s="16"/>
    </row>
    <row r="53" spans="1:6" s="5" customFormat="1" ht="12.75" customHeight="1">
      <c r="A53" s="17" t="s">
        <v>79</v>
      </c>
      <c r="B53" s="12"/>
      <c r="C53" s="32" t="s">
        <v>80</v>
      </c>
      <c r="D53" s="44"/>
      <c r="E53" s="16">
        <v>200000</v>
      </c>
      <c r="F53" s="16">
        <v>19044.72</v>
      </c>
    </row>
    <row r="54" spans="1:6" s="5" customFormat="1">
      <c r="A54" s="17" t="s">
        <v>81</v>
      </c>
      <c r="B54" s="31"/>
      <c r="C54" s="32" t="s">
        <v>82</v>
      </c>
      <c r="D54" s="44"/>
      <c r="E54" s="16"/>
      <c r="F54" s="16"/>
    </row>
    <row r="55" spans="1:6" s="5" customFormat="1">
      <c r="A55" s="17" t="s">
        <v>83</v>
      </c>
      <c r="B55" s="31"/>
      <c r="C55" s="32" t="s">
        <v>84</v>
      </c>
      <c r="D55" s="44"/>
      <c r="E55" s="16"/>
      <c r="F55" s="16"/>
    </row>
    <row r="56" spans="1:6" s="5" customFormat="1">
      <c r="A56" s="17" t="s">
        <v>85</v>
      </c>
      <c r="B56" s="31"/>
      <c r="C56" s="32" t="s">
        <v>86</v>
      </c>
      <c r="D56" s="44"/>
      <c r="E56" s="16"/>
      <c r="F56" s="16"/>
    </row>
    <row r="57" spans="1:6" s="5" customFormat="1">
      <c r="A57" s="17" t="s">
        <v>87</v>
      </c>
      <c r="B57" s="31"/>
      <c r="C57" s="32" t="s">
        <v>88</v>
      </c>
      <c r="D57" s="44"/>
      <c r="E57" s="16"/>
      <c r="F57" s="16"/>
    </row>
    <row r="58" spans="1:6" s="5" customFormat="1">
      <c r="A58" s="17" t="s">
        <v>89</v>
      </c>
      <c r="B58" s="31"/>
      <c r="C58" s="32" t="s">
        <v>90</v>
      </c>
      <c r="D58" s="45"/>
      <c r="E58" s="16"/>
      <c r="F58" s="16"/>
    </row>
    <row r="59" spans="1:6" s="5" customFormat="1" ht="12.75" customHeight="1">
      <c r="A59" s="17" t="s">
        <v>91</v>
      </c>
      <c r="B59" s="31"/>
      <c r="C59" s="32" t="s">
        <v>92</v>
      </c>
      <c r="D59" s="44"/>
      <c r="E59" s="16">
        <v>637.89</v>
      </c>
      <c r="F59" s="16">
        <v>22.21</v>
      </c>
    </row>
    <row r="60" spans="1:6" s="5" customFormat="1" ht="12.75" customHeight="1">
      <c r="A60" s="17" t="s">
        <v>93</v>
      </c>
      <c r="B60" s="31"/>
      <c r="C60" s="32" t="s">
        <v>94</v>
      </c>
      <c r="D60" s="44"/>
      <c r="E60" s="16"/>
      <c r="F60" s="16"/>
    </row>
    <row r="61" spans="1:6" s="5" customFormat="1" ht="12.75" customHeight="1">
      <c r="A61" s="17" t="s">
        <v>95</v>
      </c>
      <c r="B61" s="31"/>
      <c r="C61" s="32" t="s">
        <v>96</v>
      </c>
      <c r="D61" s="35" t="s">
        <v>97</v>
      </c>
      <c r="E61" s="16">
        <v>1053046.46</v>
      </c>
      <c r="F61" s="16">
        <v>1104385.56</v>
      </c>
    </row>
    <row r="62" spans="1:6" s="5" customFormat="1" ht="12.75" customHeight="1">
      <c r="A62" s="17" t="s">
        <v>98</v>
      </c>
      <c r="B62" s="31"/>
      <c r="C62" s="32" t="s">
        <v>99</v>
      </c>
      <c r="D62" s="33"/>
      <c r="E62" s="16">
        <v>16.28</v>
      </c>
      <c r="F62" s="16"/>
    </row>
    <row r="63" spans="1:6" s="5" customFormat="1" ht="12.75" customHeight="1">
      <c r="A63" s="8" t="s">
        <v>100</v>
      </c>
      <c r="B63" s="41" t="s">
        <v>101</v>
      </c>
      <c r="C63" s="42"/>
      <c r="D63" s="46" t="s">
        <v>102</v>
      </c>
      <c r="E63" s="13">
        <f>SUM(E64+E65+E66)</f>
        <v>1985518.74</v>
      </c>
      <c r="F63" s="13">
        <f>SUM(F64+F65+F66)</f>
        <v>1296965.18</v>
      </c>
    </row>
    <row r="64" spans="1:6" s="5" customFormat="1" ht="12.75" customHeight="1">
      <c r="A64" s="14" t="s">
        <v>16</v>
      </c>
      <c r="B64" s="26" t="s">
        <v>103</v>
      </c>
      <c r="C64" s="27"/>
      <c r="D64" s="17"/>
      <c r="E64" s="16"/>
      <c r="F64" s="16"/>
    </row>
    <row r="65" spans="1:6" s="5" customFormat="1" ht="12.75" customHeight="1">
      <c r="A65" s="17" t="s">
        <v>18</v>
      </c>
      <c r="B65" s="31" t="s">
        <v>104</v>
      </c>
      <c r="C65" s="32"/>
      <c r="D65" s="35"/>
      <c r="E65" s="16"/>
      <c r="F65" s="16"/>
    </row>
    <row r="66" spans="1:6" s="5" customFormat="1" ht="12.75" customHeight="1">
      <c r="A66" s="14" t="s">
        <v>20</v>
      </c>
      <c r="B66" s="47" t="s">
        <v>105</v>
      </c>
      <c r="C66" s="48"/>
      <c r="D66" s="17"/>
      <c r="E66" s="16">
        <f>SUM(E67+E68)</f>
        <v>1985518.74</v>
      </c>
      <c r="F66" s="16">
        <f>SUM(F67+F68)</f>
        <v>1296965.18</v>
      </c>
    </row>
    <row r="67" spans="1:6" s="5" customFormat="1" ht="12.75" customHeight="1">
      <c r="A67" s="17" t="s">
        <v>37</v>
      </c>
      <c r="B67" s="22"/>
      <c r="C67" s="49" t="s">
        <v>106</v>
      </c>
      <c r="D67" s="50"/>
      <c r="E67" s="16">
        <v>688553.56</v>
      </c>
      <c r="F67" s="16">
        <v>-162222.54999999999</v>
      </c>
    </row>
    <row r="68" spans="1:6" s="5" customFormat="1" ht="12.75" customHeight="1">
      <c r="A68" s="17" t="s">
        <v>40</v>
      </c>
      <c r="B68" s="22"/>
      <c r="C68" s="49" t="s">
        <v>107</v>
      </c>
      <c r="D68" s="50"/>
      <c r="E68" s="16">
        <v>1296965.18</v>
      </c>
      <c r="F68" s="16">
        <v>1459187.73</v>
      </c>
    </row>
    <row r="69" spans="1:6" s="5" customFormat="1" ht="24.75" customHeight="1">
      <c r="A69" s="8"/>
      <c r="B69" s="206" t="s">
        <v>108</v>
      </c>
      <c r="C69" s="207"/>
      <c r="D69" s="12"/>
      <c r="E69" s="13">
        <f>SUM(E41+E46+E63)</f>
        <v>4494498.4799999995</v>
      </c>
      <c r="F69" s="13">
        <f>SUM(F41+F46+F63)</f>
        <v>3764072.13</v>
      </c>
    </row>
    <row r="70" spans="1:6" s="5" customFormat="1">
      <c r="A70" s="51"/>
      <c r="B70" s="52"/>
      <c r="C70" s="52"/>
      <c r="D70" s="52"/>
      <c r="E70" s="2"/>
      <c r="F70" s="2"/>
    </row>
    <row r="71" spans="1:6" s="2" customFormat="1">
      <c r="A71" s="53" t="s">
        <v>109</v>
      </c>
      <c r="B71" s="53"/>
      <c r="C71" s="53"/>
      <c r="D71" s="53"/>
      <c r="E71" s="208" t="s">
        <v>110</v>
      </c>
      <c r="F71" s="208"/>
    </row>
    <row r="72" spans="1:6" s="5" customFormat="1" ht="15" customHeight="1">
      <c r="A72" s="197" t="s">
        <v>111</v>
      </c>
      <c r="B72" s="197"/>
      <c r="C72" s="197"/>
      <c r="D72" s="198"/>
      <c r="E72" s="191" t="s">
        <v>112</v>
      </c>
      <c r="F72" s="191"/>
    </row>
    <row r="73" spans="1:6" s="5" customFormat="1" ht="12.75" customHeight="1">
      <c r="A73" s="209" t="s">
        <v>113</v>
      </c>
      <c r="B73" s="209"/>
      <c r="C73" s="54"/>
      <c r="D73" s="55"/>
      <c r="E73" s="56"/>
      <c r="F73" s="56"/>
    </row>
    <row r="74" spans="1:6" s="5" customFormat="1" ht="12.75" customHeight="1">
      <c r="A74" s="57"/>
      <c r="B74" s="57"/>
      <c r="C74" s="57"/>
      <c r="D74" s="2"/>
    </row>
    <row r="75" spans="1:6" s="5" customFormat="1">
      <c r="A75" s="210" t="s">
        <v>114</v>
      </c>
      <c r="B75" s="210"/>
      <c r="C75" s="210"/>
      <c r="D75" s="210"/>
      <c r="E75" s="211" t="s">
        <v>115</v>
      </c>
      <c r="F75" s="211"/>
    </row>
    <row r="76" spans="1:6" s="5" customFormat="1" ht="12.75" customHeight="1">
      <c r="A76" s="212" t="s">
        <v>116</v>
      </c>
      <c r="B76" s="212"/>
      <c r="C76" s="212"/>
      <c r="D76" s="212"/>
      <c r="E76" s="191" t="s">
        <v>112</v>
      </c>
      <c r="F76" s="191"/>
    </row>
    <row r="77" spans="1:6" s="5" customFormat="1">
      <c r="A77" s="56"/>
      <c r="B77" s="56"/>
      <c r="C77" s="56"/>
      <c r="D77" s="55"/>
      <c r="E77" s="56"/>
      <c r="F77" s="56"/>
    </row>
    <row r="78" spans="1:6" s="5" customFormat="1">
      <c r="D78" s="2"/>
    </row>
    <row r="79" spans="1:6" s="5" customFormat="1">
      <c r="D79" s="2"/>
    </row>
    <row r="80" spans="1:6" s="5" customFormat="1">
      <c r="D80" s="2"/>
    </row>
    <row r="81" spans="4:4" s="5" customFormat="1">
      <c r="D81" s="2"/>
    </row>
    <row r="82" spans="4:4" s="5" customFormat="1">
      <c r="D82" s="2"/>
    </row>
    <row r="83" spans="4:4" s="5" customFormat="1">
      <c r="D83" s="2"/>
    </row>
    <row r="84" spans="4:4" s="5" customFormat="1">
      <c r="D84" s="2"/>
    </row>
    <row r="85" spans="4:4" s="5" customFormat="1">
      <c r="D85" s="2"/>
    </row>
    <row r="86" spans="4:4" s="5" customFormat="1">
      <c r="D86" s="2"/>
    </row>
    <row r="87" spans="4:4" s="5" customFormat="1">
      <c r="D87" s="2"/>
    </row>
    <row r="88" spans="4:4" s="5" customFormat="1">
      <c r="D88" s="2"/>
    </row>
    <row r="89" spans="4:4" s="5" customFormat="1">
      <c r="D89" s="2"/>
    </row>
    <row r="90" spans="4:4" s="5" customFormat="1">
      <c r="D90" s="2"/>
    </row>
    <row r="91" spans="4:4" s="5" customFormat="1">
      <c r="D91" s="2"/>
    </row>
    <row r="92" spans="4:4" s="5" customFormat="1">
      <c r="D92" s="2"/>
    </row>
    <row r="93" spans="4:4" s="5" customFormat="1">
      <c r="D93" s="2"/>
    </row>
    <row r="94" spans="4:4" s="5" customFormat="1">
      <c r="D94" s="2"/>
    </row>
    <row r="95" spans="4:4" s="5" customFormat="1">
      <c r="D95" s="2"/>
    </row>
    <row r="96" spans="4:4" s="5" customFormat="1">
      <c r="D96" s="2"/>
    </row>
  </sheetData>
  <mergeCells count="24">
    <mergeCell ref="A73:B73"/>
    <mergeCell ref="A75:D75"/>
    <mergeCell ref="E75:F75"/>
    <mergeCell ref="A76:D76"/>
    <mergeCell ref="E76:F76"/>
    <mergeCell ref="A72:D72"/>
    <mergeCell ref="E72:F72"/>
    <mergeCell ref="A9:F9"/>
    <mergeCell ref="A10:F11"/>
    <mergeCell ref="A12:D12"/>
    <mergeCell ref="A13:F13"/>
    <mergeCell ref="A14:F14"/>
    <mergeCell ref="A16:F16"/>
    <mergeCell ref="A17:F17"/>
    <mergeCell ref="C18:F18"/>
    <mergeCell ref="B19:C19"/>
    <mergeCell ref="B69:C69"/>
    <mergeCell ref="E71:F71"/>
    <mergeCell ref="A8:D8"/>
    <mergeCell ref="D2:F2"/>
    <mergeCell ref="D3:F3"/>
    <mergeCell ref="A5:F5"/>
    <mergeCell ref="A6:F6"/>
    <mergeCell ref="A7:F7"/>
  </mergeCells>
  <printOptions horizontalCentered="1"/>
  <pageMargins left="0.55118110236220474" right="0.55118110236220474" top="0.59055118110236227" bottom="0.39370078740157483" header="0.31496062992125984" footer="0.11811023622047245"/>
  <pageSetup paperSize="9" scale="73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view="pageBreakPreview" zoomScaleNormal="100" zoomScaleSheetLayoutView="100" workbookViewId="0">
      <selection activeCell="C20" sqref="C20:F20"/>
    </sheetView>
  </sheetViews>
  <sheetFormatPr defaultRowHeight="12.75"/>
  <cols>
    <col min="1" max="1" width="6.5703125" style="58" customWidth="1"/>
    <col min="2" max="2" width="1.5703125" style="58" hidden="1" customWidth="1"/>
    <col min="3" max="3" width="30.140625" style="58" customWidth="1"/>
    <col min="4" max="4" width="18.28515625" style="58" customWidth="1"/>
    <col min="5" max="5" width="0" style="58" hidden="1" customWidth="1"/>
    <col min="6" max="6" width="11.7109375" style="58" customWidth="1"/>
    <col min="7" max="9" width="13.140625" style="58" customWidth="1"/>
    <col min="10" max="16384" width="9.140625" style="58"/>
  </cols>
  <sheetData>
    <row r="1" spans="1:9" ht="15.75">
      <c r="G1" s="59"/>
      <c r="H1" s="60"/>
      <c r="I1" s="60"/>
    </row>
    <row r="2" spans="1:9">
      <c r="A2" s="215"/>
      <c r="B2" s="214"/>
      <c r="C2" s="214"/>
      <c r="D2" s="214"/>
      <c r="E2" s="214"/>
      <c r="F2" s="214"/>
      <c r="G2" s="214"/>
      <c r="H2" s="214"/>
      <c r="I2" s="214"/>
    </row>
    <row r="3" spans="1:9">
      <c r="A3" s="216"/>
      <c r="B3" s="214"/>
      <c r="C3" s="214"/>
      <c r="D3" s="214"/>
      <c r="E3" s="214"/>
      <c r="F3" s="214"/>
      <c r="G3" s="214"/>
      <c r="H3" s="214"/>
      <c r="I3" s="214"/>
    </row>
    <row r="4" spans="1:9" ht="15.75">
      <c r="A4" s="217" t="s">
        <v>0</v>
      </c>
      <c r="B4" s="218"/>
      <c r="C4" s="218"/>
      <c r="D4" s="218"/>
      <c r="E4" s="218"/>
      <c r="F4" s="218"/>
      <c r="G4" s="218"/>
      <c r="H4" s="218"/>
      <c r="I4" s="218"/>
    </row>
    <row r="5" spans="1:9">
      <c r="A5" s="213" t="s">
        <v>1</v>
      </c>
      <c r="B5" s="214"/>
      <c r="C5" s="214"/>
      <c r="D5" s="214"/>
      <c r="E5" s="214"/>
      <c r="F5" s="214"/>
      <c r="G5" s="214"/>
      <c r="H5" s="214"/>
      <c r="I5" s="214"/>
    </row>
    <row r="6" spans="1:9" ht="15">
      <c r="A6" s="219" t="s">
        <v>117</v>
      </c>
      <c r="B6" s="220"/>
      <c r="C6" s="220"/>
      <c r="D6" s="220"/>
      <c r="E6" s="220"/>
      <c r="F6" s="220"/>
      <c r="G6" s="220"/>
      <c r="H6" s="220"/>
      <c r="I6" s="220"/>
    </row>
    <row r="7" spans="1:9">
      <c r="A7" s="213" t="s">
        <v>118</v>
      </c>
      <c r="B7" s="214"/>
      <c r="C7" s="214"/>
      <c r="D7" s="214"/>
      <c r="E7" s="214"/>
      <c r="F7" s="214"/>
      <c r="G7" s="214"/>
      <c r="H7" s="214"/>
      <c r="I7" s="214"/>
    </row>
    <row r="8" spans="1:9" ht="5.25" customHeight="1">
      <c r="A8" s="224"/>
      <c r="B8" s="220"/>
      <c r="C8" s="220"/>
      <c r="D8" s="220"/>
      <c r="E8" s="220"/>
      <c r="F8" s="220"/>
      <c r="G8" s="220"/>
      <c r="H8" s="220"/>
      <c r="I8" s="220"/>
    </row>
    <row r="9" spans="1:9" ht="15">
      <c r="A9" s="225" t="s">
        <v>119</v>
      </c>
      <c r="B9" s="226"/>
      <c r="C9" s="226"/>
      <c r="D9" s="226"/>
      <c r="E9" s="226"/>
      <c r="F9" s="226"/>
      <c r="G9" s="226"/>
      <c r="H9" s="226"/>
      <c r="I9" s="226"/>
    </row>
    <row r="10" spans="1:9" ht="5.25" customHeight="1">
      <c r="A10" s="225"/>
      <c r="B10" s="226"/>
      <c r="C10" s="226"/>
      <c r="D10" s="226"/>
      <c r="E10" s="226"/>
      <c r="F10" s="226"/>
      <c r="G10" s="226"/>
      <c r="H10" s="226"/>
      <c r="I10" s="226"/>
    </row>
    <row r="11" spans="1:9" ht="15">
      <c r="A11" s="225" t="s">
        <v>5</v>
      </c>
      <c r="B11" s="226"/>
      <c r="C11" s="226"/>
      <c r="D11" s="226"/>
      <c r="E11" s="226"/>
      <c r="F11" s="226"/>
      <c r="G11" s="226"/>
      <c r="H11" s="226"/>
      <c r="I11" s="226"/>
    </row>
    <row r="12" spans="1:9" ht="11.25" customHeight="1">
      <c r="A12" s="61"/>
      <c r="B12" s="62"/>
      <c r="C12" s="62"/>
      <c r="D12" s="62"/>
      <c r="E12" s="62"/>
      <c r="F12" s="62"/>
      <c r="G12" s="62"/>
      <c r="H12" s="62"/>
      <c r="I12" s="62"/>
    </row>
    <row r="13" spans="1:9" ht="15">
      <c r="A13" s="219" t="s">
        <v>120</v>
      </c>
      <c r="B13" s="220"/>
      <c r="C13" s="220"/>
      <c r="D13" s="220"/>
      <c r="E13" s="220"/>
      <c r="F13" s="220"/>
      <c r="G13" s="220"/>
      <c r="H13" s="220"/>
      <c r="I13" s="220"/>
    </row>
    <row r="14" spans="1:9" ht="15">
      <c r="A14" s="219" t="s">
        <v>7</v>
      </c>
      <c r="B14" s="220"/>
      <c r="C14" s="220"/>
      <c r="D14" s="220"/>
      <c r="E14" s="220"/>
      <c r="F14" s="220"/>
      <c r="G14" s="220"/>
      <c r="H14" s="220"/>
      <c r="I14" s="220"/>
    </row>
    <row r="15" spans="1:9" ht="15">
      <c r="A15" s="227" t="s">
        <v>8</v>
      </c>
      <c r="B15" s="228"/>
      <c r="C15" s="228"/>
      <c r="D15" s="228"/>
      <c r="E15" s="228"/>
      <c r="F15" s="228"/>
      <c r="G15" s="228"/>
      <c r="H15" s="228"/>
      <c r="I15" s="228"/>
    </row>
    <row r="16" spans="1:9" ht="50.1" customHeight="1">
      <c r="A16" s="229" t="s">
        <v>9</v>
      </c>
      <c r="B16" s="229"/>
      <c r="C16" s="230" t="s">
        <v>10</v>
      </c>
      <c r="D16" s="223"/>
      <c r="E16" s="223"/>
      <c r="F16" s="223"/>
      <c r="G16" s="63" t="s">
        <v>121</v>
      </c>
      <c r="H16" s="63" t="s">
        <v>122</v>
      </c>
      <c r="I16" s="63" t="s">
        <v>123</v>
      </c>
    </row>
    <row r="17" spans="1:9">
      <c r="A17" s="231" t="s">
        <v>14</v>
      </c>
      <c r="B17" s="231"/>
      <c r="C17" s="231" t="s">
        <v>124</v>
      </c>
      <c r="D17" s="223"/>
      <c r="E17" s="223"/>
      <c r="F17" s="223"/>
      <c r="G17" s="64" t="s">
        <v>125</v>
      </c>
      <c r="H17" s="65">
        <f>+H18+H19+H26</f>
        <v>10544926.280000001</v>
      </c>
      <c r="I17" s="66">
        <f>+I18+I19+I26</f>
        <v>9810657.4899999984</v>
      </c>
    </row>
    <row r="18" spans="1:9">
      <c r="A18" s="221" t="s">
        <v>16</v>
      </c>
      <c r="B18" s="221"/>
      <c r="C18" s="222" t="s">
        <v>126</v>
      </c>
      <c r="D18" s="223"/>
      <c r="E18" s="223"/>
      <c r="F18" s="223"/>
      <c r="G18" s="64"/>
      <c r="H18" s="67"/>
      <c r="I18" s="67">
        <v>282659.43</v>
      </c>
    </row>
    <row r="19" spans="1:9">
      <c r="A19" s="221" t="s">
        <v>18</v>
      </c>
      <c r="B19" s="221"/>
      <c r="C19" s="222" t="s">
        <v>127</v>
      </c>
      <c r="D19" s="223"/>
      <c r="E19" s="223"/>
      <c r="F19" s="223"/>
      <c r="G19" s="64"/>
      <c r="H19" s="67">
        <f>+H20+H23</f>
        <v>9918613.1500000004</v>
      </c>
      <c r="I19" s="67">
        <f>+I20+I23</f>
        <v>8872402.5199999996</v>
      </c>
    </row>
    <row r="20" spans="1:9">
      <c r="A20" s="221" t="s">
        <v>128</v>
      </c>
      <c r="B20" s="221"/>
      <c r="C20" s="221" t="s">
        <v>129</v>
      </c>
      <c r="D20" s="223"/>
      <c r="E20" s="223"/>
      <c r="F20" s="223"/>
      <c r="G20" s="64"/>
      <c r="H20" s="67">
        <f>+H21</f>
        <v>9918613.1500000004</v>
      </c>
      <c r="I20" s="68">
        <f>+I21+I22</f>
        <v>8872402.5199999996</v>
      </c>
    </row>
    <row r="21" spans="1:9">
      <c r="A21" s="221" t="s">
        <v>130</v>
      </c>
      <c r="B21" s="221"/>
      <c r="C21" s="221" t="s">
        <v>131</v>
      </c>
      <c r="D21" s="223"/>
      <c r="E21" s="223"/>
      <c r="F21" s="223"/>
      <c r="G21" s="64" t="s">
        <v>132</v>
      </c>
      <c r="H21" s="67">
        <v>9918613.1500000004</v>
      </c>
      <c r="I21" s="67">
        <v>8872402.5199999996</v>
      </c>
    </row>
    <row r="22" spans="1:9">
      <c r="A22" s="221" t="s">
        <v>133</v>
      </c>
      <c r="B22" s="221"/>
      <c r="C22" s="221" t="s">
        <v>134</v>
      </c>
      <c r="D22" s="223"/>
      <c r="E22" s="223"/>
      <c r="F22" s="223"/>
      <c r="G22" s="64"/>
      <c r="H22" s="66"/>
      <c r="I22" s="69"/>
    </row>
    <row r="23" spans="1:9">
      <c r="A23" s="221" t="s">
        <v>135</v>
      </c>
      <c r="B23" s="221"/>
      <c r="C23" s="221" t="s">
        <v>136</v>
      </c>
      <c r="D23" s="223"/>
      <c r="E23" s="223"/>
      <c r="F23" s="223"/>
      <c r="G23" s="64"/>
      <c r="H23" s="66"/>
      <c r="I23" s="66"/>
    </row>
    <row r="24" spans="1:9">
      <c r="A24" s="221" t="s">
        <v>137</v>
      </c>
      <c r="B24" s="221"/>
      <c r="C24" s="221" t="s">
        <v>138</v>
      </c>
      <c r="D24" s="223"/>
      <c r="E24" s="223"/>
      <c r="F24" s="223"/>
      <c r="G24" s="64"/>
      <c r="H24" s="66"/>
      <c r="I24" s="69"/>
    </row>
    <row r="25" spans="1:9">
      <c r="A25" s="221" t="s">
        <v>139</v>
      </c>
      <c r="B25" s="221"/>
      <c r="C25" s="221" t="s">
        <v>140</v>
      </c>
      <c r="D25" s="223"/>
      <c r="E25" s="223"/>
      <c r="F25" s="223"/>
      <c r="G25" s="64"/>
      <c r="H25" s="66"/>
      <c r="I25" s="69"/>
    </row>
    <row r="26" spans="1:9">
      <c r="A26" s="221" t="s">
        <v>20</v>
      </c>
      <c r="B26" s="221"/>
      <c r="C26" s="221" t="s">
        <v>141</v>
      </c>
      <c r="D26" s="223"/>
      <c r="E26" s="223"/>
      <c r="F26" s="223"/>
      <c r="G26" s="64" t="s">
        <v>142</v>
      </c>
      <c r="H26" s="66">
        <f>+H27+H28</f>
        <v>626313.13</v>
      </c>
      <c r="I26" s="66">
        <f>+I27+I28</f>
        <v>655595.54</v>
      </c>
    </row>
    <row r="27" spans="1:9">
      <c r="A27" s="221" t="s">
        <v>143</v>
      </c>
      <c r="B27" s="221"/>
      <c r="C27" s="221" t="s">
        <v>144</v>
      </c>
      <c r="D27" s="223"/>
      <c r="E27" s="223"/>
      <c r="F27" s="223"/>
      <c r="G27" s="64"/>
      <c r="H27" s="68">
        <v>626313.13</v>
      </c>
      <c r="I27" s="68">
        <v>655595.54</v>
      </c>
    </row>
    <row r="28" spans="1:9">
      <c r="A28" s="221" t="s">
        <v>145</v>
      </c>
      <c r="B28" s="221"/>
      <c r="C28" s="221" t="s">
        <v>146</v>
      </c>
      <c r="D28" s="223"/>
      <c r="E28" s="223"/>
      <c r="F28" s="223"/>
      <c r="G28" s="70"/>
      <c r="H28" s="66"/>
      <c r="I28" s="69"/>
    </row>
    <row r="29" spans="1:9">
      <c r="A29" s="231" t="s">
        <v>25</v>
      </c>
      <c r="B29" s="231"/>
      <c r="C29" s="231" t="s">
        <v>147</v>
      </c>
      <c r="D29" s="223"/>
      <c r="E29" s="223"/>
      <c r="F29" s="223"/>
      <c r="G29" s="64" t="s">
        <v>148</v>
      </c>
      <c r="H29" s="66">
        <f>+H30+H31+H32+H33</f>
        <v>9966723.5999999996</v>
      </c>
      <c r="I29" s="66">
        <f>+I30+I31+I32+I33</f>
        <v>9989983.8200000003</v>
      </c>
    </row>
    <row r="30" spans="1:9">
      <c r="A30" s="221" t="s">
        <v>16</v>
      </c>
      <c r="B30" s="221"/>
      <c r="C30" s="221" t="s">
        <v>149</v>
      </c>
      <c r="D30" s="223"/>
      <c r="E30" s="223"/>
      <c r="F30" s="223"/>
      <c r="G30" s="64"/>
      <c r="H30" s="68">
        <v>47.25</v>
      </c>
      <c r="I30" s="68"/>
    </row>
    <row r="31" spans="1:9">
      <c r="A31" s="221" t="s">
        <v>18</v>
      </c>
      <c r="B31" s="221"/>
      <c r="C31" s="222" t="s">
        <v>150</v>
      </c>
      <c r="D31" s="223"/>
      <c r="E31" s="223"/>
      <c r="F31" s="223"/>
      <c r="G31" s="64"/>
      <c r="H31" s="68"/>
      <c r="I31" s="68"/>
    </row>
    <row r="32" spans="1:9">
      <c r="A32" s="221" t="s">
        <v>20</v>
      </c>
      <c r="B32" s="221"/>
      <c r="C32" s="222" t="s">
        <v>151</v>
      </c>
      <c r="D32" s="223"/>
      <c r="E32" s="223"/>
      <c r="F32" s="223"/>
      <c r="G32" s="64"/>
      <c r="H32" s="68">
        <v>9966676.3499999996</v>
      </c>
      <c r="I32" s="68">
        <v>9989983.8200000003</v>
      </c>
    </row>
    <row r="33" spans="1:9">
      <c r="A33" s="221" t="s">
        <v>23</v>
      </c>
      <c r="B33" s="221"/>
      <c r="C33" s="222" t="s">
        <v>152</v>
      </c>
      <c r="D33" s="223"/>
      <c r="E33" s="223"/>
      <c r="F33" s="223"/>
      <c r="G33" s="64"/>
      <c r="H33" s="68"/>
      <c r="I33" s="68"/>
    </row>
    <row r="34" spans="1:9">
      <c r="A34" s="232" t="s">
        <v>27</v>
      </c>
      <c r="B34" s="232"/>
      <c r="C34" s="233" t="s">
        <v>153</v>
      </c>
      <c r="D34" s="223"/>
      <c r="E34" s="223"/>
      <c r="F34" s="223"/>
      <c r="G34" s="64"/>
      <c r="H34" s="68">
        <f>+H17-H29</f>
        <v>578202.68000000156</v>
      </c>
      <c r="I34" s="68">
        <f>+I17-I29</f>
        <v>-179326.33000000194</v>
      </c>
    </row>
    <row r="35" spans="1:9">
      <c r="A35" s="232" t="s">
        <v>58</v>
      </c>
      <c r="B35" s="232"/>
      <c r="C35" s="231" t="s">
        <v>154</v>
      </c>
      <c r="D35" s="223"/>
      <c r="E35" s="223"/>
      <c r="F35" s="223"/>
      <c r="G35" s="64" t="s">
        <v>155</v>
      </c>
      <c r="H35" s="68">
        <v>114382.39</v>
      </c>
      <c r="I35" s="68">
        <v>39649.14</v>
      </c>
    </row>
    <row r="36" spans="1:9">
      <c r="A36" s="71" t="s">
        <v>16</v>
      </c>
      <c r="B36" s="72"/>
      <c r="C36" s="234" t="s">
        <v>156</v>
      </c>
      <c r="D36" s="235"/>
      <c r="E36" s="235"/>
      <c r="F36" s="236"/>
      <c r="G36" s="64"/>
      <c r="H36" s="68">
        <v>114382.39</v>
      </c>
      <c r="I36" s="68">
        <v>39649.14</v>
      </c>
    </row>
    <row r="37" spans="1:9">
      <c r="A37" s="71" t="s">
        <v>18</v>
      </c>
      <c r="B37" s="72"/>
      <c r="C37" s="234" t="s">
        <v>157</v>
      </c>
      <c r="D37" s="235"/>
      <c r="E37" s="235"/>
      <c r="F37" s="236"/>
      <c r="G37" s="64"/>
      <c r="H37" s="68"/>
      <c r="I37" s="68"/>
    </row>
    <row r="38" spans="1:9">
      <c r="A38" s="71" t="s">
        <v>20</v>
      </c>
      <c r="B38" s="72"/>
      <c r="C38" s="234" t="s">
        <v>158</v>
      </c>
      <c r="D38" s="235"/>
      <c r="E38" s="235"/>
      <c r="F38" s="236"/>
      <c r="G38" s="64"/>
      <c r="H38" s="68"/>
      <c r="I38" s="68"/>
    </row>
    <row r="39" spans="1:9">
      <c r="A39" s="232" t="s">
        <v>66</v>
      </c>
      <c r="B39" s="232"/>
      <c r="C39" s="233" t="s">
        <v>159</v>
      </c>
      <c r="D39" s="223"/>
      <c r="E39" s="223"/>
      <c r="F39" s="223"/>
      <c r="G39" s="64" t="s">
        <v>160</v>
      </c>
      <c r="H39" s="66">
        <v>-4031.51</v>
      </c>
      <c r="I39" s="66">
        <v>-22134.21</v>
      </c>
    </row>
    <row r="40" spans="1:9" ht="30" customHeight="1">
      <c r="A40" s="73" t="s">
        <v>100</v>
      </c>
      <c r="B40" s="72" t="s">
        <v>100</v>
      </c>
      <c r="C40" s="237" t="s">
        <v>161</v>
      </c>
      <c r="D40" s="238"/>
      <c r="E40" s="238"/>
      <c r="F40" s="239"/>
      <c r="G40" s="63"/>
      <c r="H40" s="68"/>
      <c r="I40" s="68">
        <v>-411.15</v>
      </c>
    </row>
    <row r="41" spans="1:9" ht="30" customHeight="1">
      <c r="A41" s="73" t="s">
        <v>162</v>
      </c>
      <c r="B41" s="72" t="s">
        <v>162</v>
      </c>
      <c r="C41" s="231" t="s">
        <v>163</v>
      </c>
      <c r="D41" s="223"/>
      <c r="E41" s="223"/>
      <c r="F41" s="223"/>
      <c r="G41" s="73"/>
      <c r="H41" s="68">
        <f>+H34+H35+H39+H40</f>
        <v>688553.56000000157</v>
      </c>
      <c r="I41" s="68">
        <f>+I34+I35+I39+I40</f>
        <v>-162222.55000000191</v>
      </c>
    </row>
    <row r="42" spans="1:9">
      <c r="A42" s="73" t="s">
        <v>164</v>
      </c>
      <c r="B42" s="72" t="s">
        <v>164</v>
      </c>
      <c r="C42" s="231" t="s">
        <v>165</v>
      </c>
      <c r="D42" s="223"/>
      <c r="E42" s="223"/>
      <c r="F42" s="223"/>
      <c r="G42" s="73"/>
      <c r="H42" s="68"/>
      <c r="I42" s="68"/>
    </row>
    <row r="43" spans="1:9">
      <c r="A43" s="73" t="s">
        <v>16</v>
      </c>
      <c r="B43" s="72" t="s">
        <v>16</v>
      </c>
      <c r="C43" s="231" t="s">
        <v>166</v>
      </c>
      <c r="D43" s="223"/>
      <c r="E43" s="223"/>
      <c r="F43" s="223"/>
      <c r="G43" s="64" t="s">
        <v>102</v>
      </c>
      <c r="H43" s="66">
        <f>+H41+H42</f>
        <v>688553.56000000157</v>
      </c>
      <c r="I43" s="66">
        <f>+I41+I42</f>
        <v>-162222.55000000191</v>
      </c>
    </row>
    <row r="44" spans="1:9">
      <c r="A44" s="74"/>
      <c r="B44" s="74"/>
      <c r="C44" s="74"/>
      <c r="D44" s="74"/>
    </row>
    <row r="45" spans="1:9" ht="15.75" customHeight="1">
      <c r="A45" s="242" t="s">
        <v>167</v>
      </c>
      <c r="B45" s="242"/>
      <c r="C45" s="242"/>
      <c r="D45" s="242"/>
      <c r="E45" s="242"/>
      <c r="F45" s="242"/>
      <c r="G45" s="75" t="s">
        <v>168</v>
      </c>
      <c r="H45" s="243" t="s">
        <v>110</v>
      </c>
      <c r="I45" s="243"/>
    </row>
    <row r="46" spans="1:9" ht="13.5" customHeight="1">
      <c r="A46" s="244" t="s">
        <v>169</v>
      </c>
      <c r="B46" s="244"/>
      <c r="C46" s="244"/>
      <c r="D46" s="244"/>
      <c r="E46" s="244"/>
      <c r="F46" s="244"/>
      <c r="G46" s="76" t="s">
        <v>170</v>
      </c>
      <c r="H46" s="245" t="s">
        <v>112</v>
      </c>
      <c r="I46" s="245"/>
    </row>
    <row r="47" spans="1:9" ht="15" customHeight="1">
      <c r="A47" s="77"/>
      <c r="B47" s="77"/>
      <c r="C47" s="77"/>
      <c r="D47" s="77"/>
      <c r="E47" s="77"/>
      <c r="F47" s="77"/>
      <c r="G47" s="78"/>
      <c r="H47" s="79"/>
      <c r="I47" s="79"/>
    </row>
    <row r="48" spans="1:9">
      <c r="A48" s="246" t="s">
        <v>114</v>
      </c>
      <c r="B48" s="246"/>
      <c r="C48" s="246"/>
      <c r="D48" s="246"/>
      <c r="E48" s="246"/>
      <c r="F48" s="246"/>
      <c r="G48" s="80" t="s">
        <v>168</v>
      </c>
      <c r="H48" s="247" t="s">
        <v>115</v>
      </c>
      <c r="I48" s="247"/>
    </row>
    <row r="49" spans="1:9">
      <c r="A49" s="240" t="s">
        <v>171</v>
      </c>
      <c r="B49" s="240"/>
      <c r="C49" s="240"/>
      <c r="D49" s="240"/>
      <c r="E49" s="240"/>
      <c r="F49" s="240"/>
      <c r="G49" s="81" t="s">
        <v>170</v>
      </c>
      <c r="H49" s="241" t="s">
        <v>112</v>
      </c>
      <c r="I49" s="241"/>
    </row>
    <row r="50" spans="1:9">
      <c r="A50" s="82"/>
      <c r="B50" s="82"/>
      <c r="C50" s="82"/>
      <c r="D50" s="82"/>
      <c r="E50" s="82"/>
      <c r="F50" s="82"/>
      <c r="G50" s="82"/>
      <c r="H50" s="82"/>
      <c r="I50" s="82"/>
    </row>
  </sheetData>
  <mergeCells count="70">
    <mergeCell ref="A49:F49"/>
    <mergeCell ref="H49:I49"/>
    <mergeCell ref="C43:F43"/>
    <mergeCell ref="A45:F45"/>
    <mergeCell ref="H45:I45"/>
    <mergeCell ref="A46:F46"/>
    <mergeCell ref="H46:I46"/>
    <mergeCell ref="A48:F48"/>
    <mergeCell ref="H48:I48"/>
    <mergeCell ref="C42:F42"/>
    <mergeCell ref="A34:B34"/>
    <mergeCell ref="C34:F34"/>
    <mergeCell ref="A35:B35"/>
    <mergeCell ref="C35:F35"/>
    <mergeCell ref="C36:F36"/>
    <mergeCell ref="C37:F37"/>
    <mergeCell ref="C38:F38"/>
    <mergeCell ref="A39:B39"/>
    <mergeCell ref="C39:F39"/>
    <mergeCell ref="C40:F40"/>
    <mergeCell ref="C41:F41"/>
    <mergeCell ref="A31:B31"/>
    <mergeCell ref="C31:F31"/>
    <mergeCell ref="A32:B32"/>
    <mergeCell ref="C32:F32"/>
    <mergeCell ref="A33:B33"/>
    <mergeCell ref="C33:F33"/>
    <mergeCell ref="A28:B28"/>
    <mergeCell ref="C28:F28"/>
    <mergeCell ref="A29:B29"/>
    <mergeCell ref="C29:F29"/>
    <mergeCell ref="A30:B30"/>
    <mergeCell ref="C30:F30"/>
    <mergeCell ref="A25:B25"/>
    <mergeCell ref="C25:F25"/>
    <mergeCell ref="A26:B26"/>
    <mergeCell ref="C26:F26"/>
    <mergeCell ref="A27:B27"/>
    <mergeCell ref="C27:F27"/>
    <mergeCell ref="A22:B22"/>
    <mergeCell ref="C22:F22"/>
    <mergeCell ref="A23:B23"/>
    <mergeCell ref="C23:F23"/>
    <mergeCell ref="A24:B24"/>
    <mergeCell ref="C24:F24"/>
    <mergeCell ref="A19:B19"/>
    <mergeCell ref="C19:F19"/>
    <mergeCell ref="A20:B20"/>
    <mergeCell ref="C20:F20"/>
    <mergeCell ref="A21:B21"/>
    <mergeCell ref="C21:F21"/>
    <mergeCell ref="A18:B18"/>
    <mergeCell ref="C18:F18"/>
    <mergeCell ref="A8:I8"/>
    <mergeCell ref="A9:I9"/>
    <mergeCell ref="A10:I10"/>
    <mergeCell ref="A11:I11"/>
    <mergeCell ref="A13:I13"/>
    <mergeCell ref="A14:I14"/>
    <mergeCell ref="A15:I15"/>
    <mergeCell ref="A16:B16"/>
    <mergeCell ref="C16:F16"/>
    <mergeCell ref="A17:B17"/>
    <mergeCell ref="C17:F17"/>
    <mergeCell ref="A7:I7"/>
    <mergeCell ref="A2:I2"/>
    <mergeCell ref="A3:I3"/>
    <mergeCell ref="A4:I4"/>
    <mergeCell ref="A5:I5"/>
    <mergeCell ref="A6:I6"/>
  </mergeCells>
  <printOptions horizontalCentered="1"/>
  <pageMargins left="1.1811023622047245" right="0.39370078740157483" top="0.78740157480314965" bottom="0.39370078740157483" header="0.51181102362204722" footer="0.51181102362204722"/>
  <pageSetup paperSize="9" scale="81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view="pageBreakPreview" zoomScaleNormal="100" workbookViewId="0">
      <selection activeCell="H19" sqref="H19"/>
    </sheetView>
  </sheetViews>
  <sheetFormatPr defaultRowHeight="12.75"/>
  <cols>
    <col min="1" max="1" width="3.28515625" style="142" customWidth="1"/>
    <col min="2" max="2" width="26.140625" style="142" customWidth="1"/>
    <col min="3" max="3" width="6.42578125" style="142" customWidth="1"/>
    <col min="4" max="4" width="8.7109375" style="142" customWidth="1"/>
    <col min="5" max="5" width="9.42578125" style="142" customWidth="1"/>
    <col min="6" max="6" width="7.42578125" style="142" customWidth="1"/>
    <col min="7" max="7" width="7.28515625" style="142" customWidth="1"/>
    <col min="8" max="8" width="13.140625" style="142" customWidth="1"/>
    <col min="9" max="9" width="11.28515625" style="142" customWidth="1"/>
    <col min="10" max="10" width="7.85546875" style="142" customWidth="1"/>
    <col min="11" max="16384" width="9.140625" style="142"/>
  </cols>
  <sheetData>
    <row r="1" spans="1:13">
      <c r="A1" s="139"/>
      <c r="B1" s="140"/>
      <c r="C1" s="140"/>
      <c r="D1" s="140"/>
      <c r="E1" s="140"/>
      <c r="F1" s="141"/>
      <c r="G1" s="140"/>
      <c r="H1" s="140"/>
      <c r="I1" s="140"/>
      <c r="J1" s="140"/>
    </row>
    <row r="2" spans="1:13" ht="15.75">
      <c r="A2" s="249" t="s">
        <v>246</v>
      </c>
      <c r="B2" s="249"/>
      <c r="C2" s="249"/>
      <c r="D2" s="249"/>
      <c r="E2" s="249"/>
      <c r="F2" s="249"/>
      <c r="G2" s="249"/>
      <c r="H2" s="249"/>
      <c r="I2" s="249"/>
      <c r="J2" s="249"/>
      <c r="K2" s="143"/>
      <c r="L2" s="143"/>
      <c r="M2" s="143"/>
    </row>
    <row r="3" spans="1:13" ht="11.25" customHeight="1">
      <c r="A3" s="250" t="s"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144"/>
      <c r="L3" s="144"/>
      <c r="M3" s="144"/>
    </row>
    <row r="4" spans="1:13" ht="15" customHeight="1">
      <c r="A4" s="251" t="s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145"/>
      <c r="L4" s="145"/>
      <c r="M4" s="145"/>
    </row>
    <row r="5" spans="1:13" ht="15.75">
      <c r="A5" s="252" t="s">
        <v>247</v>
      </c>
      <c r="B5" s="252"/>
      <c r="C5" s="252"/>
      <c r="D5" s="252"/>
      <c r="E5" s="252"/>
      <c r="F5" s="252"/>
      <c r="G5" s="252"/>
      <c r="H5" s="252"/>
      <c r="I5" s="252"/>
      <c r="J5" s="252"/>
      <c r="K5" s="144"/>
      <c r="L5" s="144"/>
      <c r="M5" s="144"/>
    </row>
    <row r="6" spans="1:13" ht="16.5" customHeight="1">
      <c r="A6" s="253" t="s">
        <v>248</v>
      </c>
      <c r="B6" s="253"/>
      <c r="C6" s="253"/>
      <c r="D6" s="253"/>
      <c r="E6" s="253"/>
      <c r="F6" s="253"/>
      <c r="G6" s="253"/>
      <c r="H6" s="253"/>
      <c r="I6" s="253"/>
      <c r="J6" s="253"/>
      <c r="K6" s="146"/>
      <c r="L6" s="146"/>
      <c r="M6" s="146"/>
    </row>
    <row r="7" spans="1:13" ht="5.25" customHeight="1">
      <c r="A7" s="248"/>
      <c r="B7" s="248"/>
      <c r="C7" s="248"/>
      <c r="D7" s="248"/>
      <c r="E7" s="248"/>
      <c r="F7" s="248"/>
      <c r="G7" s="248"/>
      <c r="H7" s="248"/>
      <c r="I7" s="248"/>
      <c r="J7" s="248"/>
      <c r="K7" s="146"/>
      <c r="L7" s="146"/>
      <c r="M7" s="146"/>
    </row>
    <row r="8" spans="1:13" ht="14.25" customHeight="1">
      <c r="A8" s="254" t="s">
        <v>249</v>
      </c>
      <c r="B8" s="254"/>
      <c r="C8" s="254"/>
      <c r="D8" s="254"/>
      <c r="E8" s="254"/>
      <c r="F8" s="254"/>
      <c r="G8" s="254"/>
      <c r="H8" s="254"/>
      <c r="I8" s="254"/>
      <c r="J8" s="254"/>
      <c r="K8" s="147"/>
      <c r="L8" s="147"/>
      <c r="M8" s="147"/>
    </row>
    <row r="9" spans="1:13" ht="15.75">
      <c r="A9" s="250" t="s">
        <v>5</v>
      </c>
      <c r="B9" s="250"/>
      <c r="C9" s="250"/>
      <c r="D9" s="250"/>
      <c r="E9" s="250"/>
      <c r="F9" s="250"/>
      <c r="G9" s="250"/>
      <c r="H9" s="250"/>
      <c r="I9" s="250"/>
      <c r="J9" s="250"/>
      <c r="K9" s="144"/>
      <c r="L9" s="144"/>
      <c r="M9" s="144"/>
    </row>
    <row r="10" spans="1:13" ht="7.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4"/>
      <c r="L10" s="144"/>
      <c r="M10" s="144"/>
    </row>
    <row r="11" spans="1:13" ht="15.75">
      <c r="A11" s="252" t="s">
        <v>250</v>
      </c>
      <c r="B11" s="252"/>
      <c r="C11" s="252"/>
      <c r="D11" s="252"/>
      <c r="E11" s="252"/>
      <c r="F11" s="252"/>
      <c r="G11" s="252"/>
      <c r="H11" s="252"/>
      <c r="I11" s="252"/>
      <c r="J11" s="252"/>
      <c r="K11" s="144"/>
      <c r="L11" s="144"/>
      <c r="M11" s="144"/>
    </row>
    <row r="12" spans="1:13" ht="13.5" customHeight="1">
      <c r="A12" s="149"/>
      <c r="B12" s="149"/>
      <c r="C12" s="255" t="s">
        <v>251</v>
      </c>
      <c r="D12" s="255"/>
      <c r="E12" s="255"/>
      <c r="F12" s="149"/>
      <c r="G12" s="149"/>
      <c r="H12" s="149"/>
      <c r="I12" s="149"/>
      <c r="J12" s="149"/>
      <c r="K12" s="144"/>
      <c r="L12" s="144"/>
      <c r="M12" s="144"/>
    </row>
    <row r="13" spans="1:13">
      <c r="A13" s="150"/>
      <c r="B13" s="150"/>
      <c r="C13" s="150"/>
      <c r="D13" s="150"/>
      <c r="E13" s="151" t="s">
        <v>252</v>
      </c>
      <c r="F13" s="152"/>
      <c r="G13" s="152"/>
      <c r="H13" s="152"/>
      <c r="I13" s="152"/>
      <c r="J13" s="152"/>
    </row>
    <row r="14" spans="1:13" ht="13.5" customHeight="1">
      <c r="A14" s="256" t="s">
        <v>9</v>
      </c>
      <c r="B14" s="258" t="s">
        <v>10</v>
      </c>
      <c r="C14" s="258" t="s">
        <v>253</v>
      </c>
      <c r="D14" s="258" t="s">
        <v>254</v>
      </c>
      <c r="E14" s="258"/>
      <c r="F14" s="258"/>
      <c r="G14" s="258"/>
      <c r="H14" s="258"/>
      <c r="I14" s="259" t="s">
        <v>255</v>
      </c>
      <c r="J14" s="258" t="s">
        <v>256</v>
      </c>
    </row>
    <row r="15" spans="1:13" ht="92.25" customHeight="1">
      <c r="A15" s="257"/>
      <c r="B15" s="258"/>
      <c r="C15" s="258"/>
      <c r="D15" s="153" t="s">
        <v>257</v>
      </c>
      <c r="E15" s="153" t="s">
        <v>258</v>
      </c>
      <c r="F15" s="153" t="s">
        <v>259</v>
      </c>
      <c r="G15" s="153" t="s">
        <v>104</v>
      </c>
      <c r="H15" s="154" t="s">
        <v>260</v>
      </c>
      <c r="I15" s="260"/>
      <c r="J15" s="258"/>
    </row>
    <row r="16" spans="1:13">
      <c r="A16" s="155">
        <v>1</v>
      </c>
      <c r="B16" s="156">
        <v>2</v>
      </c>
      <c r="C16" s="156">
        <v>3</v>
      </c>
      <c r="D16" s="157">
        <v>4</v>
      </c>
      <c r="E16" s="156">
        <v>5</v>
      </c>
      <c r="F16" s="155">
        <v>6</v>
      </c>
      <c r="G16" s="156">
        <v>7</v>
      </c>
      <c r="H16" s="155">
        <v>8</v>
      </c>
      <c r="I16" s="158">
        <v>9</v>
      </c>
      <c r="J16" s="159">
        <v>10</v>
      </c>
    </row>
    <row r="17" spans="1:10" ht="15.75">
      <c r="A17" s="153" t="s">
        <v>22</v>
      </c>
      <c r="B17" s="160" t="s">
        <v>261</v>
      </c>
      <c r="C17" s="161"/>
      <c r="D17" s="162"/>
      <c r="E17" s="163"/>
      <c r="F17" s="163"/>
      <c r="G17" s="162"/>
      <c r="H17" s="164">
        <v>1459187.73</v>
      </c>
      <c r="I17" s="164">
        <v>1459187.73</v>
      </c>
      <c r="J17" s="163"/>
    </row>
    <row r="18" spans="1:10" ht="38.25">
      <c r="A18" s="165" t="s">
        <v>36</v>
      </c>
      <c r="B18" s="166" t="s">
        <v>262</v>
      </c>
      <c r="C18" s="161"/>
      <c r="D18" s="167" t="s">
        <v>263</v>
      </c>
      <c r="E18" s="167"/>
      <c r="F18" s="167" t="s">
        <v>263</v>
      </c>
      <c r="G18" s="168"/>
      <c r="H18" s="169"/>
      <c r="I18" s="170"/>
      <c r="J18" s="167" t="s">
        <v>263</v>
      </c>
    </row>
    <row r="19" spans="1:10" ht="38.25">
      <c r="A19" s="165" t="s">
        <v>56</v>
      </c>
      <c r="B19" s="166" t="s">
        <v>264</v>
      </c>
      <c r="C19" s="161"/>
      <c r="D19" s="167" t="s">
        <v>263</v>
      </c>
      <c r="E19" s="167"/>
      <c r="F19" s="167" t="s">
        <v>263</v>
      </c>
      <c r="G19" s="168"/>
      <c r="H19" s="169"/>
      <c r="I19" s="170"/>
      <c r="J19" s="167" t="s">
        <v>263</v>
      </c>
    </row>
    <row r="20" spans="1:10" ht="25.5">
      <c r="A20" s="165" t="s">
        <v>60</v>
      </c>
      <c r="B20" s="166" t="s">
        <v>265</v>
      </c>
      <c r="C20" s="171"/>
      <c r="D20" s="167" t="s">
        <v>263</v>
      </c>
      <c r="E20" s="167"/>
      <c r="F20" s="168"/>
      <c r="G20" s="167" t="s">
        <v>263</v>
      </c>
      <c r="H20" s="172"/>
      <c r="I20" s="170"/>
      <c r="J20" s="167" t="s">
        <v>263</v>
      </c>
    </row>
    <row r="21" spans="1:10" ht="15.75">
      <c r="A21" s="165" t="s">
        <v>68</v>
      </c>
      <c r="B21" s="166" t="s">
        <v>266</v>
      </c>
      <c r="C21" s="171"/>
      <c r="D21" s="167" t="s">
        <v>263</v>
      </c>
      <c r="E21" s="167" t="s">
        <v>263</v>
      </c>
      <c r="F21" s="167"/>
      <c r="G21" s="167" t="s">
        <v>263</v>
      </c>
      <c r="H21" s="169"/>
      <c r="I21" s="170"/>
      <c r="J21" s="167" t="s">
        <v>263</v>
      </c>
    </row>
    <row r="22" spans="1:10" ht="15.75">
      <c r="A22" s="165" t="s">
        <v>125</v>
      </c>
      <c r="B22" s="166" t="s">
        <v>267</v>
      </c>
      <c r="C22" s="171"/>
      <c r="D22" s="167" t="s">
        <v>263</v>
      </c>
      <c r="E22" s="167" t="s">
        <v>263</v>
      </c>
      <c r="F22" s="167"/>
      <c r="G22" s="167" t="s">
        <v>263</v>
      </c>
      <c r="H22" s="169"/>
      <c r="I22" s="170"/>
      <c r="J22" s="167" t="s">
        <v>263</v>
      </c>
    </row>
    <row r="23" spans="1:10" ht="25.5">
      <c r="A23" s="165" t="s">
        <v>148</v>
      </c>
      <c r="B23" s="166" t="s">
        <v>268</v>
      </c>
      <c r="C23" s="171"/>
      <c r="D23" s="167"/>
      <c r="E23" s="167" t="s">
        <v>263</v>
      </c>
      <c r="F23" s="167" t="s">
        <v>263</v>
      </c>
      <c r="G23" s="168"/>
      <c r="H23" s="169"/>
      <c r="I23" s="170"/>
      <c r="J23" s="173"/>
    </row>
    <row r="24" spans="1:10" ht="25.5">
      <c r="A24" s="165" t="s">
        <v>160</v>
      </c>
      <c r="B24" s="166" t="s">
        <v>269</v>
      </c>
      <c r="C24" s="161"/>
      <c r="D24" s="167" t="s">
        <v>263</v>
      </c>
      <c r="E24" s="167" t="s">
        <v>263</v>
      </c>
      <c r="F24" s="167" t="s">
        <v>263</v>
      </c>
      <c r="G24" s="167"/>
      <c r="H24" s="174">
        <v>-162222.54999999999</v>
      </c>
      <c r="I24" s="174">
        <v>-162222.54999999999</v>
      </c>
      <c r="J24" s="173"/>
    </row>
    <row r="25" spans="1:10" ht="15.75">
      <c r="A25" s="153" t="s">
        <v>102</v>
      </c>
      <c r="B25" s="175" t="s">
        <v>270</v>
      </c>
      <c r="C25" s="161"/>
      <c r="D25" s="167"/>
      <c r="E25" s="173"/>
      <c r="F25" s="173"/>
      <c r="G25" s="167"/>
      <c r="H25" s="164">
        <f>+H17+H24</f>
        <v>1296965.18</v>
      </c>
      <c r="I25" s="164">
        <f>+I17+I24</f>
        <v>1296965.18</v>
      </c>
      <c r="J25" s="162"/>
    </row>
    <row r="26" spans="1:10" ht="31.5" customHeight="1">
      <c r="A26" s="165" t="s">
        <v>180</v>
      </c>
      <c r="B26" s="166" t="s">
        <v>262</v>
      </c>
      <c r="C26" s="161"/>
      <c r="D26" s="167" t="s">
        <v>263</v>
      </c>
      <c r="E26" s="167"/>
      <c r="F26" s="167" t="s">
        <v>263</v>
      </c>
      <c r="G26" s="168"/>
      <c r="H26" s="169"/>
      <c r="I26" s="170"/>
      <c r="J26" s="167" t="s">
        <v>263</v>
      </c>
    </row>
    <row r="27" spans="1:10" ht="38.25">
      <c r="A27" s="165" t="s">
        <v>271</v>
      </c>
      <c r="B27" s="166" t="s">
        <v>264</v>
      </c>
      <c r="C27" s="161"/>
      <c r="D27" s="167" t="s">
        <v>263</v>
      </c>
      <c r="E27" s="167"/>
      <c r="F27" s="167" t="s">
        <v>263</v>
      </c>
      <c r="G27" s="168"/>
      <c r="H27" s="169"/>
      <c r="I27" s="170"/>
      <c r="J27" s="167" t="s">
        <v>263</v>
      </c>
    </row>
    <row r="28" spans="1:10" ht="25.5">
      <c r="A28" s="165" t="s">
        <v>272</v>
      </c>
      <c r="B28" s="166" t="s">
        <v>273</v>
      </c>
      <c r="C28" s="161"/>
      <c r="D28" s="167" t="s">
        <v>263</v>
      </c>
      <c r="E28" s="167"/>
      <c r="F28" s="168"/>
      <c r="G28" s="167" t="s">
        <v>263</v>
      </c>
      <c r="H28" s="172"/>
      <c r="I28" s="170"/>
      <c r="J28" s="167" t="s">
        <v>263</v>
      </c>
    </row>
    <row r="29" spans="1:10" ht="15.75">
      <c r="A29" s="165" t="s">
        <v>274</v>
      </c>
      <c r="B29" s="166" t="s">
        <v>266</v>
      </c>
      <c r="C29" s="161"/>
      <c r="D29" s="167" t="s">
        <v>263</v>
      </c>
      <c r="E29" s="167" t="s">
        <v>263</v>
      </c>
      <c r="F29" s="167"/>
      <c r="G29" s="167" t="s">
        <v>263</v>
      </c>
      <c r="H29" s="169"/>
      <c r="I29" s="170"/>
      <c r="J29" s="167" t="s">
        <v>263</v>
      </c>
    </row>
    <row r="30" spans="1:10" ht="15.75">
      <c r="A30" s="165" t="s">
        <v>275</v>
      </c>
      <c r="B30" s="166" t="s">
        <v>267</v>
      </c>
      <c r="C30" s="161"/>
      <c r="D30" s="167" t="s">
        <v>263</v>
      </c>
      <c r="E30" s="167" t="s">
        <v>263</v>
      </c>
      <c r="F30" s="167"/>
      <c r="G30" s="167" t="s">
        <v>263</v>
      </c>
      <c r="H30" s="169"/>
      <c r="I30" s="170"/>
      <c r="J30" s="167" t="s">
        <v>263</v>
      </c>
    </row>
    <row r="31" spans="1:10" ht="25.5">
      <c r="A31" s="165" t="s">
        <v>276</v>
      </c>
      <c r="B31" s="166" t="s">
        <v>268</v>
      </c>
      <c r="C31" s="161"/>
      <c r="D31" s="167"/>
      <c r="E31" s="167" t="s">
        <v>263</v>
      </c>
      <c r="F31" s="167" t="s">
        <v>263</v>
      </c>
      <c r="G31" s="168"/>
      <c r="H31" s="169"/>
      <c r="I31" s="170"/>
      <c r="J31" s="173"/>
    </row>
    <row r="32" spans="1:10" ht="25.5">
      <c r="A32" s="165" t="s">
        <v>277</v>
      </c>
      <c r="B32" s="176" t="s">
        <v>269</v>
      </c>
      <c r="C32" s="177" t="s">
        <v>102</v>
      </c>
      <c r="D32" s="167" t="s">
        <v>263</v>
      </c>
      <c r="E32" s="167" t="s">
        <v>263</v>
      </c>
      <c r="F32" s="167" t="s">
        <v>263</v>
      </c>
      <c r="G32" s="167"/>
      <c r="H32" s="174">
        <v>688553.56</v>
      </c>
      <c r="I32" s="174">
        <v>688553.56</v>
      </c>
      <c r="J32" s="173"/>
    </row>
    <row r="33" spans="1:10" ht="15.75" customHeight="1">
      <c r="A33" s="153" t="s">
        <v>278</v>
      </c>
      <c r="B33" s="175" t="s">
        <v>279</v>
      </c>
      <c r="C33" s="161"/>
      <c r="D33" s="163"/>
      <c r="E33" s="162"/>
      <c r="F33" s="162"/>
      <c r="G33" s="163"/>
      <c r="H33" s="164">
        <f>+H25+H32</f>
        <v>1985518.74</v>
      </c>
      <c r="I33" s="164">
        <f>+I25+I32</f>
        <v>1985518.74</v>
      </c>
      <c r="J33" s="162"/>
    </row>
    <row r="34" spans="1:10" ht="12.75" customHeight="1">
      <c r="A34" s="261" t="s">
        <v>280</v>
      </c>
      <c r="B34" s="262"/>
      <c r="C34" s="140"/>
      <c r="D34" s="140"/>
      <c r="E34" s="140"/>
      <c r="F34" s="140"/>
      <c r="G34" s="140"/>
      <c r="H34" s="140"/>
      <c r="I34" s="140"/>
      <c r="J34" s="140"/>
    </row>
    <row r="35" spans="1:10" ht="18" customHeight="1">
      <c r="A35" s="263" t="s">
        <v>167</v>
      </c>
      <c r="B35" s="263"/>
      <c r="C35" s="263"/>
      <c r="D35" s="178"/>
      <c r="E35" s="263" t="s">
        <v>281</v>
      </c>
      <c r="F35" s="263"/>
      <c r="G35" s="179"/>
      <c r="H35" s="263" t="s">
        <v>110</v>
      </c>
      <c r="I35" s="263"/>
      <c r="J35" s="263"/>
    </row>
    <row r="36" spans="1:10" ht="27.75" customHeight="1">
      <c r="A36" s="264" t="s">
        <v>282</v>
      </c>
      <c r="B36" s="264"/>
      <c r="C36" s="264"/>
      <c r="D36" s="180"/>
      <c r="E36" s="265" t="s">
        <v>170</v>
      </c>
      <c r="F36" s="265"/>
      <c r="G36" s="181"/>
      <c r="H36" s="265" t="s">
        <v>112</v>
      </c>
      <c r="I36" s="266"/>
      <c r="J36" s="266"/>
    </row>
    <row r="37" spans="1:10">
      <c r="A37" s="267" t="s">
        <v>114</v>
      </c>
      <c r="B37" s="267"/>
      <c r="C37" s="267"/>
      <c r="D37" s="267"/>
      <c r="E37" s="182"/>
      <c r="F37" s="182"/>
      <c r="G37" s="179"/>
      <c r="H37" s="182"/>
      <c r="I37" s="182"/>
      <c r="J37" s="182"/>
    </row>
    <row r="38" spans="1:10" ht="12.75" customHeight="1">
      <c r="A38" s="267"/>
      <c r="B38" s="267"/>
      <c r="C38" s="267"/>
      <c r="D38" s="267"/>
      <c r="E38" s="268" t="s">
        <v>281</v>
      </c>
      <c r="F38" s="268"/>
      <c r="G38" s="183"/>
      <c r="H38" s="268" t="s">
        <v>115</v>
      </c>
      <c r="I38" s="268"/>
      <c r="J38" s="268"/>
    </row>
    <row r="39" spans="1:10" ht="26.25" customHeight="1">
      <c r="A39" s="269" t="s">
        <v>283</v>
      </c>
      <c r="B39" s="269"/>
      <c r="C39" s="269"/>
      <c r="D39" s="184"/>
      <c r="E39" s="270" t="s">
        <v>170</v>
      </c>
      <c r="F39" s="270"/>
      <c r="G39" s="185"/>
      <c r="H39" s="270" t="s">
        <v>112</v>
      </c>
      <c r="I39" s="271"/>
      <c r="J39" s="271"/>
    </row>
    <row r="40" spans="1:10" ht="5.25" customHeight="1">
      <c r="A40" s="186"/>
      <c r="B40" s="186"/>
      <c r="C40" s="186"/>
      <c r="D40" s="181"/>
      <c r="E40" s="181"/>
      <c r="F40" s="181"/>
      <c r="G40" s="181"/>
      <c r="H40" s="181"/>
      <c r="I40" s="181"/>
      <c r="J40" s="181"/>
    </row>
    <row r="41" spans="1:10">
      <c r="C41" s="140"/>
      <c r="D41" s="140"/>
      <c r="E41" s="140"/>
      <c r="F41" s="140"/>
      <c r="G41" s="140"/>
      <c r="H41" s="140"/>
      <c r="I41" s="140"/>
      <c r="J41" s="140"/>
    </row>
  </sheetData>
  <mergeCells count="29">
    <mergeCell ref="A37:D38"/>
    <mergeCell ref="E38:F38"/>
    <mergeCell ref="H38:J38"/>
    <mergeCell ref="A39:C39"/>
    <mergeCell ref="E39:F39"/>
    <mergeCell ref="H39:J39"/>
    <mergeCell ref="A34:B34"/>
    <mergeCell ref="A35:C35"/>
    <mergeCell ref="E35:F35"/>
    <mergeCell ref="H35:J35"/>
    <mergeCell ref="A36:C36"/>
    <mergeCell ref="E36:F36"/>
    <mergeCell ref="H36:J36"/>
    <mergeCell ref="A8:J8"/>
    <mergeCell ref="A9:J9"/>
    <mergeCell ref="A11:J11"/>
    <mergeCell ref="C12:E12"/>
    <mergeCell ref="A14:A15"/>
    <mergeCell ref="B14:B15"/>
    <mergeCell ref="C14:C15"/>
    <mergeCell ref="D14:H14"/>
    <mergeCell ref="I14:I15"/>
    <mergeCell ref="J14:J15"/>
    <mergeCell ref="A7:J7"/>
    <mergeCell ref="A2:J2"/>
    <mergeCell ref="A3:J3"/>
    <mergeCell ref="A4:J4"/>
    <mergeCell ref="A5:J5"/>
    <mergeCell ref="A6:J6"/>
  </mergeCells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view="pageBreakPreview" zoomScale="120" zoomScaleNormal="100" zoomScaleSheetLayoutView="120" workbookViewId="0">
      <selection activeCell="D47" sqref="D47"/>
    </sheetView>
  </sheetViews>
  <sheetFormatPr defaultRowHeight="12.75"/>
  <cols>
    <col min="1" max="1" width="7.5703125" style="83" customWidth="1"/>
    <col min="2" max="2" width="3.140625" style="84" customWidth="1"/>
    <col min="3" max="3" width="2.7109375" style="84" customWidth="1"/>
    <col min="4" max="4" width="43.42578125" style="84" customWidth="1"/>
    <col min="5" max="5" width="8" style="133" bestFit="1" customWidth="1"/>
    <col min="6" max="6" width="12.85546875" style="83" customWidth="1"/>
    <col min="7" max="7" width="11.85546875" style="83" customWidth="1"/>
    <col min="8" max="16384" width="9.140625" style="83"/>
  </cols>
  <sheetData>
    <row r="1" spans="1:9">
      <c r="E1" s="3"/>
    </row>
    <row r="3" spans="1:9">
      <c r="A3" s="274" t="s">
        <v>172</v>
      </c>
      <c r="B3" s="275"/>
      <c r="C3" s="275"/>
      <c r="D3" s="275"/>
      <c r="E3" s="275"/>
      <c r="F3" s="276"/>
      <c r="G3" s="276"/>
    </row>
    <row r="4" spans="1:9">
      <c r="A4" s="277"/>
      <c r="B4" s="277"/>
      <c r="C4" s="277"/>
      <c r="D4" s="277"/>
      <c r="E4" s="277"/>
      <c r="F4" s="277"/>
      <c r="G4" s="277"/>
    </row>
    <row r="5" spans="1:9" ht="15.75">
      <c r="A5" s="278" t="s">
        <v>0</v>
      </c>
      <c r="B5" s="279"/>
      <c r="C5" s="279"/>
      <c r="D5" s="279"/>
      <c r="E5" s="279"/>
      <c r="F5" s="280"/>
      <c r="G5" s="280"/>
    </row>
    <row r="6" spans="1:9">
      <c r="A6" s="274" t="s">
        <v>1</v>
      </c>
      <c r="B6" s="275"/>
      <c r="C6" s="275"/>
      <c r="D6" s="275"/>
      <c r="E6" s="275"/>
      <c r="F6" s="281"/>
      <c r="G6" s="281"/>
    </row>
    <row r="7" spans="1:9" ht="12.75" customHeight="1">
      <c r="A7" s="282" t="s">
        <v>173</v>
      </c>
      <c r="B7" s="283"/>
      <c r="C7" s="283"/>
      <c r="D7" s="283"/>
      <c r="E7" s="283"/>
      <c r="F7" s="273"/>
      <c r="G7" s="273"/>
    </row>
    <row r="8" spans="1:9" ht="2.25" customHeight="1">
      <c r="A8" s="195" t="s">
        <v>174</v>
      </c>
      <c r="B8" s="284"/>
      <c r="C8" s="284"/>
      <c r="D8" s="284"/>
      <c r="E8" s="284"/>
      <c r="F8" s="285"/>
      <c r="G8" s="285"/>
    </row>
    <row r="9" spans="1:9">
      <c r="A9" s="285"/>
      <c r="B9" s="285"/>
      <c r="C9" s="285"/>
      <c r="D9" s="285"/>
      <c r="E9" s="285"/>
      <c r="F9" s="285"/>
      <c r="G9" s="285"/>
    </row>
    <row r="10" spans="1:9">
      <c r="A10" s="272"/>
      <c r="B10" s="273"/>
      <c r="C10" s="273"/>
      <c r="D10" s="273"/>
      <c r="E10" s="273"/>
    </row>
    <row r="11" spans="1:9">
      <c r="A11" s="289" t="s">
        <v>175</v>
      </c>
      <c r="B11" s="290"/>
      <c r="C11" s="290"/>
      <c r="D11" s="290"/>
      <c r="E11" s="290"/>
      <c r="F11" s="291"/>
      <c r="G11" s="291"/>
    </row>
    <row r="12" spans="1:9">
      <c r="A12" s="289" t="s">
        <v>176</v>
      </c>
      <c r="B12" s="290"/>
      <c r="C12" s="290"/>
      <c r="D12" s="290"/>
      <c r="E12" s="290"/>
      <c r="F12" s="291"/>
      <c r="G12" s="291"/>
    </row>
    <row r="13" spans="1:9">
      <c r="A13" s="85"/>
      <c r="B13" s="86"/>
      <c r="C13" s="86"/>
      <c r="D13" s="86"/>
      <c r="E13" s="86"/>
      <c r="F13" s="87"/>
      <c r="G13" s="87"/>
    </row>
    <row r="14" spans="1:9">
      <c r="A14" s="282" t="s">
        <v>177</v>
      </c>
      <c r="B14" s="283"/>
      <c r="C14" s="283"/>
      <c r="D14" s="283"/>
      <c r="E14" s="283"/>
      <c r="F14" s="273"/>
      <c r="G14" s="273"/>
    </row>
    <row r="15" spans="1:9">
      <c r="A15" s="282" t="s">
        <v>7</v>
      </c>
      <c r="B15" s="282"/>
      <c r="C15" s="282"/>
      <c r="D15" s="282"/>
      <c r="E15" s="282"/>
      <c r="F15" s="273"/>
      <c r="G15" s="273"/>
    </row>
    <row r="16" spans="1:9" ht="12.75" customHeight="1">
      <c r="A16" s="85"/>
      <c r="B16" s="88"/>
      <c r="C16" s="88"/>
      <c r="D16" s="292" t="s">
        <v>8</v>
      </c>
      <c r="E16" s="292"/>
      <c r="F16" s="292"/>
      <c r="G16" s="292"/>
      <c r="H16" s="89"/>
      <c r="I16" s="89"/>
    </row>
    <row r="17" spans="1:7" ht="48" customHeight="1">
      <c r="A17" s="8" t="s">
        <v>9</v>
      </c>
      <c r="B17" s="293" t="s">
        <v>10</v>
      </c>
      <c r="C17" s="294"/>
      <c r="D17" s="295"/>
      <c r="E17" s="90" t="s">
        <v>11</v>
      </c>
      <c r="F17" s="91" t="s">
        <v>122</v>
      </c>
      <c r="G17" s="91" t="s">
        <v>123</v>
      </c>
    </row>
    <row r="18" spans="1:7" ht="12.75" customHeight="1">
      <c r="A18" s="14">
        <v>1</v>
      </c>
      <c r="B18" s="296">
        <v>2</v>
      </c>
      <c r="C18" s="297"/>
      <c r="D18" s="298"/>
      <c r="E18" s="92" t="s">
        <v>178</v>
      </c>
      <c r="F18" s="93">
        <v>4</v>
      </c>
      <c r="G18" s="93">
        <v>5</v>
      </c>
    </row>
    <row r="19" spans="1:7" s="84" customFormat="1" ht="12.75" customHeight="1">
      <c r="A19" s="91" t="s">
        <v>14</v>
      </c>
      <c r="B19" s="94" t="s">
        <v>179</v>
      </c>
      <c r="C19" s="95"/>
      <c r="D19" s="96"/>
      <c r="E19" s="97" t="s">
        <v>180</v>
      </c>
      <c r="F19" s="98">
        <f>SUM(F20-F31-F38)</f>
        <v>675226.65000000014</v>
      </c>
      <c r="G19" s="98">
        <f>SUM(G20-G31-G38)</f>
        <v>608515.10000000405</v>
      </c>
    </row>
    <row r="20" spans="1:7" s="84" customFormat="1" ht="12.75" customHeight="1">
      <c r="A20" s="93" t="s">
        <v>16</v>
      </c>
      <c r="B20" s="99" t="s">
        <v>181</v>
      </c>
      <c r="C20" s="100"/>
      <c r="D20" s="101"/>
      <c r="E20" s="21" t="s">
        <v>182</v>
      </c>
      <c r="F20" s="102">
        <f>SUM(F21+F26+F27+F28+F29+F30)</f>
        <v>25134277.66</v>
      </c>
      <c r="G20" s="102">
        <f>SUM(G21+G26+G27+G28+G29+G30)</f>
        <v>24508856.220000003</v>
      </c>
    </row>
    <row r="21" spans="1:7" s="84" customFormat="1" ht="12" customHeight="1">
      <c r="A21" s="93" t="s">
        <v>183</v>
      </c>
      <c r="B21" s="299" t="s">
        <v>184</v>
      </c>
      <c r="C21" s="300"/>
      <c r="D21" s="301"/>
      <c r="E21" s="103"/>
      <c r="F21" s="102">
        <f>SUM(F22+F23+F24+F25)</f>
        <v>13053807.050000001</v>
      </c>
      <c r="G21" s="102">
        <f>SUM(G22+G23+G24+G25)</f>
        <v>13304263.48</v>
      </c>
    </row>
    <row r="22" spans="1:7" s="5" customFormat="1" ht="12.75" customHeight="1">
      <c r="A22" s="17" t="s">
        <v>185</v>
      </c>
      <c r="B22" s="12"/>
      <c r="C22" s="36" t="s">
        <v>186</v>
      </c>
      <c r="D22" s="32"/>
      <c r="E22" s="30"/>
      <c r="F22" s="104">
        <v>13033837.75</v>
      </c>
      <c r="G22" s="104">
        <v>13261756.82</v>
      </c>
    </row>
    <row r="23" spans="1:7" s="5" customFormat="1" ht="12.75" customHeight="1">
      <c r="A23" s="17" t="s">
        <v>187</v>
      </c>
      <c r="B23" s="31"/>
      <c r="C23" s="36" t="s">
        <v>62</v>
      </c>
      <c r="D23" s="23"/>
      <c r="E23" s="30"/>
      <c r="F23" s="16"/>
      <c r="G23" s="16"/>
    </row>
    <row r="24" spans="1:7" s="5" customFormat="1" ht="12.75" customHeight="1">
      <c r="A24" s="17" t="s">
        <v>188</v>
      </c>
      <c r="B24" s="31"/>
      <c r="C24" s="36" t="s">
        <v>189</v>
      </c>
      <c r="D24" s="23"/>
      <c r="E24" s="30"/>
      <c r="F24" s="16">
        <v>19969.3</v>
      </c>
      <c r="G24" s="16">
        <v>42506.66</v>
      </c>
    </row>
    <row r="25" spans="1:7" s="5" customFormat="1" ht="12.75" customHeight="1">
      <c r="A25" s="17" t="s">
        <v>190</v>
      </c>
      <c r="B25" s="31"/>
      <c r="C25" s="36" t="s">
        <v>65</v>
      </c>
      <c r="D25" s="23"/>
      <c r="E25" s="14"/>
      <c r="F25" s="16"/>
      <c r="G25" s="16"/>
    </row>
    <row r="26" spans="1:7" s="84" customFormat="1" ht="12.75" customHeight="1">
      <c r="A26" s="21" t="s">
        <v>191</v>
      </c>
      <c r="B26" s="22"/>
      <c r="C26" s="105" t="s">
        <v>192</v>
      </c>
      <c r="D26" s="106"/>
      <c r="E26" s="93"/>
      <c r="F26" s="107">
        <v>9918916.1999999993</v>
      </c>
      <c r="G26" s="107">
        <v>9450876.5800000001</v>
      </c>
    </row>
    <row r="27" spans="1:7" s="84" customFormat="1" ht="12.75" customHeight="1">
      <c r="A27" s="21" t="s">
        <v>193</v>
      </c>
      <c r="B27" s="22"/>
      <c r="C27" s="105" t="s">
        <v>194</v>
      </c>
      <c r="D27" s="106"/>
      <c r="E27" s="93"/>
      <c r="F27" s="102"/>
      <c r="G27" s="102"/>
    </row>
    <row r="28" spans="1:7" s="84" customFormat="1" ht="12.75" customHeight="1">
      <c r="A28" s="21" t="s">
        <v>195</v>
      </c>
      <c r="B28" s="22"/>
      <c r="C28" s="105" t="s">
        <v>196</v>
      </c>
      <c r="D28" s="106"/>
      <c r="E28" s="93"/>
      <c r="F28" s="102">
        <v>710312.17</v>
      </c>
      <c r="G28" s="102"/>
    </row>
    <row r="29" spans="1:7" s="84" customFormat="1" ht="12.75" customHeight="1">
      <c r="A29" s="21" t="s">
        <v>197</v>
      </c>
      <c r="B29" s="22"/>
      <c r="C29" s="105" t="s">
        <v>198</v>
      </c>
      <c r="D29" s="106"/>
      <c r="E29" s="93"/>
      <c r="F29" s="107"/>
      <c r="G29" s="107"/>
    </row>
    <row r="30" spans="1:7" s="84" customFormat="1" ht="12.75" customHeight="1">
      <c r="A30" s="21" t="s">
        <v>199</v>
      </c>
      <c r="B30" s="22"/>
      <c r="C30" s="105" t="s">
        <v>200</v>
      </c>
      <c r="D30" s="106"/>
      <c r="E30" s="93"/>
      <c r="F30" s="107">
        <v>1451242.24</v>
      </c>
      <c r="G30" s="107">
        <v>1753716.16</v>
      </c>
    </row>
    <row r="31" spans="1:7" s="84" customFormat="1" ht="12.75" customHeight="1">
      <c r="A31" s="93" t="s">
        <v>18</v>
      </c>
      <c r="B31" s="108" t="s">
        <v>201</v>
      </c>
      <c r="C31" s="109"/>
      <c r="D31" s="110"/>
      <c r="E31" s="111" t="s">
        <v>202</v>
      </c>
      <c r="F31" s="102">
        <f>SUM(F32+F33+F34+F35+F36+F37)</f>
        <v>24431722.25</v>
      </c>
      <c r="G31" s="102">
        <f>SUM(G32+G33+G34+G35+G36+G37)</f>
        <v>23845174.899999999</v>
      </c>
    </row>
    <row r="32" spans="1:7" s="84" customFormat="1" ht="12.75" customHeight="1">
      <c r="A32" s="21" t="s">
        <v>128</v>
      </c>
      <c r="B32" s="22"/>
      <c r="C32" s="49" t="s">
        <v>203</v>
      </c>
      <c r="D32" s="112"/>
      <c r="E32" s="111"/>
      <c r="F32" s="102">
        <v>78036.92</v>
      </c>
      <c r="G32" s="102">
        <v>35400.519999999997</v>
      </c>
    </row>
    <row r="33" spans="1:7" s="84" customFormat="1" ht="12.75" customHeight="1">
      <c r="A33" s="21" t="s">
        <v>135</v>
      </c>
      <c r="B33" s="22"/>
      <c r="C33" s="49" t="s">
        <v>204</v>
      </c>
      <c r="D33" s="112"/>
      <c r="E33" s="111"/>
      <c r="F33" s="102"/>
      <c r="G33" s="102"/>
    </row>
    <row r="34" spans="1:7" s="84" customFormat="1" ht="12.75" customHeight="1">
      <c r="A34" s="21" t="s">
        <v>205</v>
      </c>
      <c r="B34" s="113"/>
      <c r="C34" s="114" t="s">
        <v>206</v>
      </c>
      <c r="D34" s="115"/>
      <c r="E34" s="111"/>
      <c r="F34" s="102"/>
      <c r="G34" s="102"/>
    </row>
    <row r="35" spans="1:7" s="84" customFormat="1">
      <c r="A35" s="21" t="s">
        <v>207</v>
      </c>
      <c r="B35" s="22"/>
      <c r="C35" s="302" t="s">
        <v>208</v>
      </c>
      <c r="D35" s="303"/>
      <c r="E35" s="111"/>
      <c r="F35" s="102"/>
      <c r="G35" s="102"/>
    </row>
    <row r="36" spans="1:7" s="84" customFormat="1" ht="12.75" customHeight="1">
      <c r="A36" s="21" t="s">
        <v>209</v>
      </c>
      <c r="B36" s="31"/>
      <c r="C36" s="36" t="s">
        <v>210</v>
      </c>
      <c r="D36" s="23"/>
      <c r="E36" s="111"/>
      <c r="F36" s="102">
        <v>24353685.329999998</v>
      </c>
      <c r="G36" s="102">
        <v>23809774.379999999</v>
      </c>
    </row>
    <row r="37" spans="1:7" s="84" customFormat="1" ht="12.75" customHeight="1">
      <c r="A37" s="21" t="s">
        <v>211</v>
      </c>
      <c r="B37" s="22"/>
      <c r="C37" s="49" t="s">
        <v>212</v>
      </c>
      <c r="D37" s="112"/>
      <c r="E37" s="111"/>
      <c r="F37" s="102"/>
      <c r="G37" s="102"/>
    </row>
    <row r="38" spans="1:7" s="84" customFormat="1" ht="12.75" customHeight="1">
      <c r="A38" s="93" t="s">
        <v>20</v>
      </c>
      <c r="B38" s="108" t="s">
        <v>213</v>
      </c>
      <c r="C38" s="109"/>
      <c r="D38" s="110"/>
      <c r="E38" s="93" t="s">
        <v>214</v>
      </c>
      <c r="F38" s="102">
        <f>SUM(F39+F40+F41+F42)</f>
        <v>27328.76</v>
      </c>
      <c r="G38" s="102">
        <f>SUM(G39+G40+G41+G42)</f>
        <v>55166.22</v>
      </c>
    </row>
    <row r="39" spans="1:7" s="84" customFormat="1" ht="12.75" customHeight="1">
      <c r="A39" s="17" t="s">
        <v>143</v>
      </c>
      <c r="B39" s="31"/>
      <c r="C39" s="105" t="s">
        <v>215</v>
      </c>
      <c r="D39" s="32"/>
      <c r="E39" s="93"/>
      <c r="F39" s="102"/>
      <c r="G39" s="102"/>
    </row>
    <row r="40" spans="1:7" s="84" customFormat="1" ht="12.75" customHeight="1">
      <c r="A40" s="17" t="s">
        <v>145</v>
      </c>
      <c r="B40" s="31"/>
      <c r="C40" s="105" t="s">
        <v>216</v>
      </c>
      <c r="D40" s="32"/>
      <c r="E40" s="93"/>
      <c r="F40" s="102"/>
      <c r="G40" s="102"/>
    </row>
    <row r="41" spans="1:7" s="84" customFormat="1" ht="12.75" customHeight="1">
      <c r="A41" s="17" t="s">
        <v>217</v>
      </c>
      <c r="B41" s="31"/>
      <c r="C41" s="105" t="s">
        <v>218</v>
      </c>
      <c r="D41" s="32"/>
      <c r="E41" s="93"/>
      <c r="F41" s="102">
        <v>27328.76</v>
      </c>
      <c r="G41" s="102">
        <v>55166.22</v>
      </c>
    </row>
    <row r="42" spans="1:7" s="84" customFormat="1" ht="12.75" customHeight="1">
      <c r="A42" s="17" t="s">
        <v>219</v>
      </c>
      <c r="B42" s="31"/>
      <c r="C42" s="105" t="s">
        <v>220</v>
      </c>
      <c r="D42" s="32"/>
      <c r="E42" s="93"/>
      <c r="F42" s="102"/>
      <c r="G42" s="102"/>
    </row>
    <row r="43" spans="1:7" s="84" customFormat="1" ht="12.75" customHeight="1">
      <c r="A43" s="116" t="s">
        <v>25</v>
      </c>
      <c r="B43" s="117" t="s">
        <v>221</v>
      </c>
      <c r="C43" s="118"/>
      <c r="D43" s="119"/>
      <c r="E43" s="111"/>
      <c r="F43" s="102">
        <f>+F44</f>
        <v>0</v>
      </c>
      <c r="G43" s="102">
        <f>+G44</f>
        <v>0</v>
      </c>
    </row>
    <row r="44" spans="1:7" s="84" customFormat="1" ht="12.75" customHeight="1">
      <c r="A44" s="93" t="s">
        <v>16</v>
      </c>
      <c r="B44" s="22" t="s">
        <v>222</v>
      </c>
      <c r="C44" s="114"/>
      <c r="D44" s="106"/>
      <c r="E44" s="93"/>
      <c r="F44" s="102"/>
      <c r="G44" s="102"/>
    </row>
    <row r="45" spans="1:7" s="84" customFormat="1" ht="12.75" customHeight="1">
      <c r="A45" s="93" t="s">
        <v>18</v>
      </c>
      <c r="B45" s="120" t="s">
        <v>223</v>
      </c>
      <c r="C45" s="114"/>
      <c r="D45" s="106"/>
      <c r="E45" s="93"/>
      <c r="F45" s="102"/>
      <c r="G45" s="102"/>
    </row>
    <row r="46" spans="1:7" s="84" customFormat="1" ht="12.75" customHeight="1">
      <c r="A46" s="93" t="s">
        <v>20</v>
      </c>
      <c r="B46" s="120" t="s">
        <v>224</v>
      </c>
      <c r="C46" s="114"/>
      <c r="D46" s="106"/>
      <c r="E46" s="93"/>
      <c r="F46" s="102"/>
      <c r="G46" s="102"/>
    </row>
    <row r="47" spans="1:7" s="84" customFormat="1" ht="12.75" customHeight="1">
      <c r="A47" s="93" t="s">
        <v>23</v>
      </c>
      <c r="B47" s="121" t="s">
        <v>225</v>
      </c>
      <c r="C47" s="22"/>
      <c r="D47" s="25"/>
      <c r="E47" s="122"/>
      <c r="F47" s="102"/>
      <c r="G47" s="102"/>
    </row>
    <row r="48" spans="1:7" s="84" customFormat="1" ht="12.75" customHeight="1">
      <c r="A48" s="14" t="s">
        <v>226</v>
      </c>
      <c r="B48" s="123" t="s">
        <v>227</v>
      </c>
      <c r="C48" s="36"/>
      <c r="D48" s="32"/>
      <c r="E48" s="122"/>
      <c r="F48" s="102"/>
      <c r="G48" s="102"/>
    </row>
    <row r="49" spans="1:7" s="84" customFormat="1" ht="12.75" customHeight="1">
      <c r="A49" s="14" t="s">
        <v>228</v>
      </c>
      <c r="B49" s="123" t="s">
        <v>229</v>
      </c>
      <c r="C49" s="36"/>
      <c r="D49" s="32"/>
      <c r="E49" s="122"/>
      <c r="F49" s="102"/>
      <c r="G49" s="102"/>
    </row>
    <row r="50" spans="1:7" s="84" customFormat="1" ht="12.75" customHeight="1">
      <c r="A50" s="14" t="s">
        <v>230</v>
      </c>
      <c r="B50" s="123" t="s">
        <v>231</v>
      </c>
      <c r="C50" s="36"/>
      <c r="D50" s="32"/>
      <c r="E50" s="122"/>
      <c r="F50" s="102"/>
      <c r="G50" s="102"/>
    </row>
    <row r="51" spans="1:7" s="84" customFormat="1" ht="12.75" customHeight="1">
      <c r="A51" s="116" t="s">
        <v>27</v>
      </c>
      <c r="B51" s="117" t="s">
        <v>232</v>
      </c>
      <c r="C51" s="118"/>
      <c r="D51" s="119"/>
      <c r="E51" s="93" t="s">
        <v>233</v>
      </c>
      <c r="F51" s="98">
        <f>SUM(F52-F53+F54)</f>
        <v>20610.5</v>
      </c>
      <c r="G51" s="98">
        <f>SUM(G52-G53+G54)</f>
        <v>-758317.2699999999</v>
      </c>
    </row>
    <row r="52" spans="1:7" s="84" customFormat="1" ht="12.75" customHeight="1">
      <c r="A52" s="93" t="s">
        <v>16</v>
      </c>
      <c r="B52" s="121" t="s">
        <v>234</v>
      </c>
      <c r="C52" s="22"/>
      <c r="D52" s="25"/>
      <c r="E52" s="93"/>
      <c r="F52" s="102">
        <v>20000</v>
      </c>
      <c r="G52" s="102"/>
    </row>
    <row r="53" spans="1:7" s="84" customFormat="1" ht="12.75" customHeight="1">
      <c r="A53" s="93" t="s">
        <v>18</v>
      </c>
      <c r="B53" s="108" t="s">
        <v>235</v>
      </c>
      <c r="C53" s="109"/>
      <c r="D53" s="110"/>
      <c r="E53" s="93"/>
      <c r="F53" s="102">
        <v>20000</v>
      </c>
      <c r="G53" s="102">
        <v>778389.32</v>
      </c>
    </row>
    <row r="54" spans="1:7" s="84" customFormat="1">
      <c r="A54" s="21" t="s">
        <v>20</v>
      </c>
      <c r="B54" s="120" t="s">
        <v>236</v>
      </c>
      <c r="C54" s="124"/>
      <c r="D54" s="125"/>
      <c r="E54" s="122"/>
      <c r="F54" s="107">
        <v>20610.5</v>
      </c>
      <c r="G54" s="107">
        <v>20072.05</v>
      </c>
    </row>
    <row r="55" spans="1:7" s="84" customFormat="1" ht="24.95" customHeight="1">
      <c r="A55" s="116" t="s">
        <v>58</v>
      </c>
      <c r="B55" s="304" t="s">
        <v>237</v>
      </c>
      <c r="C55" s="305"/>
      <c r="D55" s="306"/>
      <c r="E55" s="126"/>
      <c r="F55" s="102"/>
      <c r="G55" s="102"/>
    </row>
    <row r="56" spans="1:7" s="84" customFormat="1">
      <c r="A56" s="127"/>
      <c r="B56" s="286" t="s">
        <v>238</v>
      </c>
      <c r="C56" s="287"/>
      <c r="D56" s="288"/>
      <c r="E56" s="111" t="s">
        <v>239</v>
      </c>
      <c r="F56" s="98">
        <f>+F19+F43+F51</f>
        <v>695837.15000000014</v>
      </c>
      <c r="G56" s="98">
        <f>+G19+G43+G51</f>
        <v>-149802.16999999585</v>
      </c>
    </row>
    <row r="57" spans="1:7" s="84" customFormat="1" ht="24" customHeight="1">
      <c r="A57" s="127"/>
      <c r="B57" s="286" t="s">
        <v>240</v>
      </c>
      <c r="C57" s="287"/>
      <c r="D57" s="288"/>
      <c r="E57" s="128"/>
      <c r="F57" s="98">
        <v>2437290.34</v>
      </c>
      <c r="G57" s="98">
        <v>2587092.5099999998</v>
      </c>
    </row>
    <row r="58" spans="1:7" s="84" customFormat="1" ht="24.95" customHeight="1">
      <c r="A58" s="129"/>
      <c r="B58" s="308" t="s">
        <v>241</v>
      </c>
      <c r="C58" s="309"/>
      <c r="D58" s="310"/>
      <c r="E58" s="93"/>
      <c r="F58" s="98">
        <v>3133127.49</v>
      </c>
      <c r="G58" s="98">
        <v>2437290.34</v>
      </c>
    </row>
    <row r="59" spans="1:7" s="84" customFormat="1">
      <c r="A59" s="130"/>
      <c r="B59" s="131"/>
      <c r="C59" s="131"/>
      <c r="D59" s="131"/>
      <c r="E59" s="131"/>
      <c r="F59" s="132"/>
      <c r="G59" s="133"/>
    </row>
    <row r="60" spans="1:7" s="84" customFormat="1">
      <c r="A60" s="130"/>
      <c r="B60" s="131"/>
      <c r="C60" s="131"/>
      <c r="D60" s="131"/>
      <c r="E60" s="131"/>
      <c r="F60" s="133"/>
      <c r="G60" s="133"/>
    </row>
    <row r="61" spans="1:7" s="84" customFormat="1" ht="12.75" customHeight="1">
      <c r="A61" s="311" t="s">
        <v>167</v>
      </c>
      <c r="B61" s="311"/>
      <c r="C61" s="311"/>
      <c r="D61" s="311"/>
      <c r="E61" s="84" t="s">
        <v>242</v>
      </c>
      <c r="F61" s="311" t="s">
        <v>110</v>
      </c>
      <c r="G61" s="311"/>
    </row>
    <row r="62" spans="1:7" s="84" customFormat="1" ht="12.75" customHeight="1">
      <c r="A62" s="312" t="s">
        <v>243</v>
      </c>
      <c r="B62" s="312"/>
      <c r="C62" s="312"/>
      <c r="D62" s="312"/>
      <c r="E62" s="312" t="s">
        <v>244</v>
      </c>
      <c r="F62" s="312"/>
      <c r="G62" s="312"/>
    </row>
    <row r="63" spans="1:7" s="84" customFormat="1">
      <c r="A63" s="313" t="s">
        <v>245</v>
      </c>
      <c r="B63" s="314"/>
      <c r="C63" s="314"/>
      <c r="D63" s="314"/>
      <c r="E63" s="134"/>
      <c r="F63" s="135"/>
      <c r="G63" s="135"/>
    </row>
    <row r="64" spans="1:7" s="84" customFormat="1">
      <c r="A64" s="136"/>
      <c r="B64" s="137"/>
      <c r="C64" s="137"/>
      <c r="D64" s="137"/>
      <c r="E64" s="133"/>
    </row>
    <row r="65" spans="1:7" s="84" customFormat="1" ht="12" customHeight="1">
      <c r="A65" s="307" t="s">
        <v>114</v>
      </c>
      <c r="B65" s="307"/>
      <c r="C65" s="307"/>
      <c r="D65" s="307"/>
      <c r="E65" s="138"/>
      <c r="F65" s="307" t="s">
        <v>115</v>
      </c>
      <c r="G65" s="307"/>
    </row>
    <row r="66" spans="1:7" s="84" customFormat="1">
      <c r="A66" s="197" t="s">
        <v>171</v>
      </c>
      <c r="B66" s="197"/>
      <c r="C66" s="197"/>
      <c r="D66" s="197"/>
      <c r="E66" s="197" t="s">
        <v>244</v>
      </c>
      <c r="F66" s="197"/>
      <c r="G66" s="197"/>
    </row>
    <row r="67" spans="1:7" s="84" customFormat="1">
      <c r="E67" s="133"/>
    </row>
    <row r="68" spans="1:7" s="84" customFormat="1">
      <c r="E68" s="133"/>
    </row>
    <row r="69" spans="1:7" s="84" customFormat="1">
      <c r="E69" s="133"/>
    </row>
    <row r="70" spans="1:7" s="84" customFormat="1">
      <c r="E70" s="133"/>
    </row>
    <row r="71" spans="1:7" s="84" customFormat="1">
      <c r="E71" s="133"/>
    </row>
    <row r="72" spans="1:7" s="84" customFormat="1">
      <c r="E72" s="133"/>
    </row>
    <row r="73" spans="1:7" s="84" customFormat="1">
      <c r="E73" s="133"/>
    </row>
    <row r="74" spans="1:7" s="84" customFormat="1">
      <c r="E74" s="133"/>
    </row>
    <row r="75" spans="1:7" s="84" customFormat="1">
      <c r="E75" s="133"/>
    </row>
    <row r="76" spans="1:7" s="84" customFormat="1">
      <c r="E76" s="133"/>
    </row>
    <row r="77" spans="1:7" s="84" customFormat="1">
      <c r="E77" s="133"/>
    </row>
    <row r="78" spans="1:7" s="84" customFormat="1">
      <c r="E78" s="133"/>
    </row>
    <row r="79" spans="1:7" s="84" customFormat="1">
      <c r="E79" s="133"/>
    </row>
    <row r="80" spans="1:7" s="84" customFormat="1">
      <c r="E80" s="133"/>
    </row>
    <row r="81" spans="5:5" s="84" customFormat="1">
      <c r="E81" s="133"/>
    </row>
    <row r="82" spans="5:5" s="84" customFormat="1">
      <c r="E82" s="133"/>
    </row>
    <row r="83" spans="5:5" s="84" customFormat="1">
      <c r="E83" s="133"/>
    </row>
    <row r="84" spans="5:5" s="84" customFormat="1">
      <c r="E84" s="133"/>
    </row>
    <row r="85" spans="5:5" s="84" customFormat="1">
      <c r="E85" s="133"/>
    </row>
    <row r="86" spans="5:5" s="84" customFormat="1">
      <c r="E86" s="133"/>
    </row>
    <row r="87" spans="5:5" s="84" customFormat="1">
      <c r="E87" s="133"/>
    </row>
  </sheetData>
  <mergeCells count="28">
    <mergeCell ref="A65:D65"/>
    <mergeCell ref="F65:G65"/>
    <mergeCell ref="A66:D66"/>
    <mergeCell ref="E66:G66"/>
    <mergeCell ref="B58:D58"/>
    <mergeCell ref="A61:D61"/>
    <mergeCell ref="F61:G61"/>
    <mergeCell ref="A62:D62"/>
    <mergeCell ref="E62:G62"/>
    <mergeCell ref="A63:D63"/>
    <mergeCell ref="B57:D57"/>
    <mergeCell ref="A11:G11"/>
    <mergeCell ref="A12:G12"/>
    <mergeCell ref="A14:G14"/>
    <mergeCell ref="A15:G15"/>
    <mergeCell ref="D16:G16"/>
    <mergeCell ref="B17:D17"/>
    <mergeCell ref="B18:D18"/>
    <mergeCell ref="B21:D21"/>
    <mergeCell ref="C35:D35"/>
    <mergeCell ref="B55:D55"/>
    <mergeCell ref="B56:D56"/>
    <mergeCell ref="A10:E10"/>
    <mergeCell ref="A3:G4"/>
    <mergeCell ref="A5:G5"/>
    <mergeCell ref="A6:G6"/>
    <mergeCell ref="A7:G7"/>
    <mergeCell ref="A8:G9"/>
  </mergeCells>
  <printOptions horizontalCentered="1"/>
  <pageMargins left="0.55118110236220474" right="0.55118110236220474" top="0.59055118110236227" bottom="0.39370078740157483" header="0.31496062992125984" footer="0.11811023622047245"/>
  <pageSetup paperSize="9" scale="80" orientation="portrait" r:id="rId1"/>
  <headerFooter alignWithMargins="0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FBA</vt:lpstr>
      <vt:lpstr>VRA</vt:lpstr>
      <vt:lpstr>GTPA</vt:lpstr>
      <vt:lpstr>PSA</vt:lpstr>
      <vt:lpstr>FBA!Print_Area</vt:lpstr>
      <vt:lpstr>GTPA!Print_Area</vt:lpstr>
      <vt:lpstr>PSA!Print_Area</vt:lpstr>
      <vt:lpstr>VRA!Print_Area</vt:lpstr>
      <vt:lpstr>FBA!Print_Titles</vt:lpstr>
      <vt:lpstr>PSA!Print_Titles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R.Soviene</dc:creator>
  <cp:lastModifiedBy>I.Lapkuviene</cp:lastModifiedBy>
  <dcterms:created xsi:type="dcterms:W3CDTF">2018-03-22T08:39:26Z</dcterms:created>
  <dcterms:modified xsi:type="dcterms:W3CDTF">2018-04-03T10:07:22Z</dcterms:modified>
</cp:coreProperties>
</file>